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6765"/>
  </bookViews>
  <sheets>
    <sheet name="ЦМ 1-4" sheetId="1" r:id="rId1"/>
    <sheet name="ЦМ ПО САНПИН" sheetId="2" r:id="rId2"/>
    <sheet name="ЗАВТРАКИ" sheetId="3" r:id="rId3"/>
    <sheet name="ОБЕДЫ" sheetId="4" r:id="rId4"/>
    <sheet name="ПОЛДНИКИ" sheetId="5" r:id="rId5"/>
    <sheet name="ИТОГО" sheetId="6" r:id="rId6"/>
    <sheet name="ТАБЛИЦА ПОВТОРОВ" sheetId="7" r:id="rId7"/>
    <sheet name="ПРИЛОЖЕНИЕ ПО ЗАМЕНЕ ФРУКТОВ" sheetId="8" r:id="rId8"/>
  </sheets>
  <calcPr calcId="162913"/>
</workbook>
</file>

<file path=xl/calcChain.xml><?xml version="1.0" encoding="utf-8"?>
<calcChain xmlns="http://schemas.openxmlformats.org/spreadsheetml/2006/main">
  <c r="F254" i="2"/>
  <c r="E254"/>
  <c r="D254"/>
  <c r="C254"/>
  <c r="B254"/>
  <c r="E250"/>
  <c r="B250"/>
  <c r="F244"/>
  <c r="F250" s="1"/>
  <c r="D244"/>
  <c r="D250" s="1"/>
  <c r="C244"/>
  <c r="C250" s="1"/>
  <c r="F240"/>
  <c r="E240"/>
  <c r="D240"/>
  <c r="C240"/>
  <c r="B240"/>
  <c r="F227"/>
  <c r="E227"/>
  <c r="D227"/>
  <c r="C227"/>
  <c r="B227"/>
  <c r="F222"/>
  <c r="E222"/>
  <c r="D222"/>
  <c r="C222"/>
  <c r="B222"/>
  <c r="F213"/>
  <c r="E213"/>
  <c r="D213"/>
  <c r="C213"/>
  <c r="B213"/>
  <c r="F203"/>
  <c r="E203"/>
  <c r="D203"/>
  <c r="C203"/>
  <c r="B203"/>
  <c r="F198"/>
  <c r="E198"/>
  <c r="D198"/>
  <c r="C198"/>
  <c r="B198"/>
  <c r="F189"/>
  <c r="E189"/>
  <c r="D189"/>
  <c r="C189"/>
  <c r="B189"/>
  <c r="F177"/>
  <c r="E177"/>
  <c r="D177"/>
  <c r="C177"/>
  <c r="B177"/>
  <c r="F173"/>
  <c r="E173"/>
  <c r="D173"/>
  <c r="C173"/>
  <c r="B173"/>
  <c r="F165"/>
  <c r="E165"/>
  <c r="D165"/>
  <c r="C165"/>
  <c r="B165"/>
  <c r="F154"/>
  <c r="B154"/>
  <c r="F151"/>
  <c r="E151"/>
  <c r="E154" s="1"/>
  <c r="D151"/>
  <c r="C151"/>
  <c r="D150"/>
  <c r="D154" s="1"/>
  <c r="D155" s="1"/>
  <c r="C150"/>
  <c r="C154" s="1"/>
  <c r="F148"/>
  <c r="E148"/>
  <c r="D148"/>
  <c r="C148"/>
  <c r="B148"/>
  <c r="F139"/>
  <c r="E139"/>
  <c r="D139"/>
  <c r="C139"/>
  <c r="B139"/>
  <c r="F128"/>
  <c r="E128"/>
  <c r="D128"/>
  <c r="C128"/>
  <c r="B128"/>
  <c r="F123"/>
  <c r="E123"/>
  <c r="D123"/>
  <c r="C123"/>
  <c r="B123"/>
  <c r="F114"/>
  <c r="E114"/>
  <c r="D114"/>
  <c r="C114"/>
  <c r="B114"/>
  <c r="F103"/>
  <c r="E103"/>
  <c r="D103"/>
  <c r="C103"/>
  <c r="B103"/>
  <c r="F98"/>
  <c r="E98"/>
  <c r="E104" s="1"/>
  <c r="D98"/>
  <c r="C98"/>
  <c r="B98"/>
  <c r="F89"/>
  <c r="E89"/>
  <c r="D89"/>
  <c r="C89"/>
  <c r="B89"/>
  <c r="F77"/>
  <c r="E77"/>
  <c r="D77"/>
  <c r="C77"/>
  <c r="C78" s="1"/>
  <c r="B77"/>
  <c r="F73"/>
  <c r="E73"/>
  <c r="D73"/>
  <c r="C73"/>
  <c r="B73"/>
  <c r="D64"/>
  <c r="C64"/>
  <c r="B64"/>
  <c r="F61"/>
  <c r="F64" s="1"/>
  <c r="E61"/>
  <c r="E64" s="1"/>
  <c r="F51"/>
  <c r="E51"/>
  <c r="D51"/>
  <c r="C51"/>
  <c r="B51"/>
  <c r="F46"/>
  <c r="E46"/>
  <c r="D46"/>
  <c r="C46"/>
  <c r="B46"/>
  <c r="F38"/>
  <c r="E38"/>
  <c r="D38"/>
  <c r="C38"/>
  <c r="B38"/>
  <c r="F27"/>
  <c r="E27"/>
  <c r="D27"/>
  <c r="C27"/>
  <c r="B27"/>
  <c r="F22"/>
  <c r="E22"/>
  <c r="D22"/>
  <c r="C22"/>
  <c r="B22"/>
  <c r="F13"/>
  <c r="E13"/>
  <c r="D13"/>
  <c r="C13"/>
  <c r="B13"/>
  <c r="D28" l="1"/>
  <c r="F28"/>
  <c r="C52"/>
  <c r="E52"/>
  <c r="E78"/>
  <c r="C129"/>
  <c r="E129"/>
  <c r="C155"/>
  <c r="E155"/>
  <c r="F155"/>
  <c r="C178"/>
  <c r="E178"/>
  <c r="D204"/>
  <c r="F204"/>
  <c r="C228"/>
  <c r="C28"/>
  <c r="E28"/>
  <c r="D52"/>
  <c r="F52"/>
  <c r="D78"/>
  <c r="C104"/>
  <c r="D129"/>
  <c r="F129"/>
  <c r="D178"/>
  <c r="F178"/>
  <c r="C204"/>
  <c r="E204"/>
  <c r="D228"/>
  <c r="F228"/>
  <c r="E255"/>
  <c r="E228"/>
  <c r="F78"/>
  <c r="D104"/>
  <c r="F104"/>
  <c r="C255"/>
  <c r="C261" s="1"/>
  <c r="C262" s="1"/>
  <c r="C267"/>
  <c r="D267"/>
  <c r="E267"/>
  <c r="D255"/>
  <c r="F255"/>
  <c r="F261" s="1"/>
  <c r="F262" s="1"/>
  <c r="E261" l="1"/>
  <c r="E262" s="1"/>
  <c r="D261"/>
  <c r="D262" s="1"/>
  <c r="E32" i="3" l="1"/>
  <c r="F32"/>
  <c r="D26" i="6" l="1"/>
  <c r="E26"/>
  <c r="F26"/>
  <c r="C26"/>
  <c r="F27"/>
  <c r="F29" s="1"/>
  <c r="D27"/>
  <c r="D29" s="1"/>
  <c r="B27"/>
  <c r="E28"/>
  <c r="C27"/>
  <c r="C29" s="1"/>
  <c r="B20"/>
  <c r="B12"/>
  <c r="D90" i="5"/>
  <c r="E90"/>
  <c r="F90"/>
  <c r="C90"/>
  <c r="F84"/>
  <c r="E84"/>
  <c r="D84"/>
  <c r="C84"/>
  <c r="B84"/>
  <c r="F76"/>
  <c r="E76"/>
  <c r="D76"/>
  <c r="C76"/>
  <c r="B76"/>
  <c r="F68"/>
  <c r="E68"/>
  <c r="D68"/>
  <c r="C68"/>
  <c r="B68"/>
  <c r="F60"/>
  <c r="E60"/>
  <c r="D60"/>
  <c r="C60"/>
  <c r="B60"/>
  <c r="B53"/>
  <c r="F50"/>
  <c r="F53" s="1"/>
  <c r="E50"/>
  <c r="E53" s="1"/>
  <c r="D50"/>
  <c r="C50"/>
  <c r="D49"/>
  <c r="D53" s="1"/>
  <c r="C49"/>
  <c r="C53" s="1"/>
  <c r="F44"/>
  <c r="E44"/>
  <c r="D44"/>
  <c r="C44"/>
  <c r="B44"/>
  <c r="F36"/>
  <c r="E36"/>
  <c r="D36"/>
  <c r="C36"/>
  <c r="B36"/>
  <c r="F27"/>
  <c r="E27"/>
  <c r="D27"/>
  <c r="C27"/>
  <c r="B27"/>
  <c r="F19"/>
  <c r="E19"/>
  <c r="D19"/>
  <c r="C19"/>
  <c r="B19"/>
  <c r="F11"/>
  <c r="E11"/>
  <c r="D11"/>
  <c r="C11"/>
  <c r="B11"/>
  <c r="E125" i="4"/>
  <c r="B125"/>
  <c r="F119"/>
  <c r="F125" s="1"/>
  <c r="D119"/>
  <c r="D125" s="1"/>
  <c r="C119"/>
  <c r="C125" s="1"/>
  <c r="F111"/>
  <c r="E111"/>
  <c r="D111"/>
  <c r="C111"/>
  <c r="B111"/>
  <c r="F99"/>
  <c r="E99"/>
  <c r="D99"/>
  <c r="C99"/>
  <c r="B99"/>
  <c r="F87"/>
  <c r="E87"/>
  <c r="D87"/>
  <c r="C87"/>
  <c r="B87"/>
  <c r="F76"/>
  <c r="E76"/>
  <c r="D76"/>
  <c r="C76"/>
  <c r="B76"/>
  <c r="F64"/>
  <c r="E64"/>
  <c r="D64"/>
  <c r="C64"/>
  <c r="B64"/>
  <c r="F52"/>
  <c r="E52"/>
  <c r="D52"/>
  <c r="C52"/>
  <c r="B52"/>
  <c r="F39"/>
  <c r="E39"/>
  <c r="D39"/>
  <c r="C39"/>
  <c r="B39"/>
  <c r="F26"/>
  <c r="E26"/>
  <c r="D26"/>
  <c r="C26"/>
  <c r="B26"/>
  <c r="F15"/>
  <c r="E15"/>
  <c r="D15"/>
  <c r="C15"/>
  <c r="B15"/>
  <c r="F108" i="3"/>
  <c r="E108"/>
  <c r="D108"/>
  <c r="C108"/>
  <c r="B108"/>
  <c r="F96"/>
  <c r="E96"/>
  <c r="D96"/>
  <c r="C96"/>
  <c r="B96"/>
  <c r="F87"/>
  <c r="E87"/>
  <c r="D87"/>
  <c r="C87"/>
  <c r="B87"/>
  <c r="F76"/>
  <c r="E76"/>
  <c r="D76"/>
  <c r="C76"/>
  <c r="B76"/>
  <c r="F66"/>
  <c r="E66"/>
  <c r="D66"/>
  <c r="C66"/>
  <c r="B66"/>
  <c r="F56"/>
  <c r="E56"/>
  <c r="D56"/>
  <c r="C56"/>
  <c r="B56"/>
  <c r="F46"/>
  <c r="E46"/>
  <c r="D46"/>
  <c r="C46"/>
  <c r="B46"/>
  <c r="D35"/>
  <c r="C35"/>
  <c r="B35"/>
  <c r="F35"/>
  <c r="E35"/>
  <c r="F23"/>
  <c r="E23"/>
  <c r="D23"/>
  <c r="C23"/>
  <c r="B23"/>
  <c r="F13"/>
  <c r="E13"/>
  <c r="D13"/>
  <c r="C13"/>
  <c r="B13"/>
  <c r="F244" i="1"/>
  <c r="D244"/>
  <c r="D250" s="1"/>
  <c r="C24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B254"/>
  <c r="C250"/>
  <c r="E250"/>
  <c r="F250"/>
  <c r="G250"/>
  <c r="H250"/>
  <c r="I250"/>
  <c r="J250"/>
  <c r="K250"/>
  <c r="L250"/>
  <c r="M250"/>
  <c r="N250"/>
  <c r="O250"/>
  <c r="P250"/>
  <c r="Q250"/>
  <c r="R250"/>
  <c r="S250"/>
  <c r="T250"/>
  <c r="B25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B240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B227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B222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B21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B203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B198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B189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B177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B173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B165"/>
  <c r="F151"/>
  <c r="F154" s="1"/>
  <c r="E151"/>
  <c r="E154" s="1"/>
  <c r="D151"/>
  <c r="C151"/>
  <c r="D150"/>
  <c r="C150"/>
  <c r="C154" s="1"/>
  <c r="D154"/>
  <c r="G154"/>
  <c r="H154"/>
  <c r="I154"/>
  <c r="J154"/>
  <c r="K154"/>
  <c r="L154"/>
  <c r="M154"/>
  <c r="N154"/>
  <c r="O154"/>
  <c r="P154"/>
  <c r="Q154"/>
  <c r="R154"/>
  <c r="S154"/>
  <c r="T154"/>
  <c r="B154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B14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B139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B128"/>
  <c r="B12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B114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B103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B9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B89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B77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B73"/>
  <c r="C64"/>
  <c r="D64"/>
  <c r="G64"/>
  <c r="H64"/>
  <c r="I64"/>
  <c r="J64"/>
  <c r="K64"/>
  <c r="L64"/>
  <c r="M64"/>
  <c r="N64"/>
  <c r="O64"/>
  <c r="P64"/>
  <c r="Q64"/>
  <c r="R64"/>
  <c r="S64"/>
  <c r="T64"/>
  <c r="F61"/>
  <c r="F64" s="1"/>
  <c r="E61"/>
  <c r="E64" s="1"/>
  <c r="B64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B51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B46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B38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B27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B2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B13"/>
  <c r="C114" i="3" l="1"/>
  <c r="C11" i="6" s="1"/>
  <c r="C12" s="1"/>
  <c r="F114" i="3"/>
  <c r="F11" i="6" s="1"/>
  <c r="F12" s="1"/>
  <c r="F14" s="1"/>
  <c r="E114" i="3"/>
  <c r="E11" i="6" s="1"/>
  <c r="E12" s="1"/>
  <c r="D114" i="3"/>
  <c r="D11" i="6" s="1"/>
  <c r="D12" s="1"/>
  <c r="D14" s="1"/>
  <c r="D131" i="4"/>
  <c r="D19" i="6" s="1"/>
  <c r="D20" s="1"/>
  <c r="D22" s="1"/>
  <c r="C131" i="4"/>
  <c r="C19" i="6" s="1"/>
  <c r="C20" s="1"/>
  <c r="C22" s="1"/>
  <c r="F131" i="4"/>
  <c r="F19" i="6" s="1"/>
  <c r="F20" s="1"/>
  <c r="F22" s="1"/>
  <c r="E131" i="4"/>
  <c r="E19" i="6" s="1"/>
  <c r="E20" s="1"/>
  <c r="E22" s="1"/>
  <c r="D267" i="1"/>
  <c r="C267"/>
  <c r="E267"/>
  <c r="F4" i="6"/>
  <c r="F6" s="1"/>
  <c r="C4"/>
  <c r="C6" s="1"/>
  <c r="C14"/>
  <c r="E27"/>
  <c r="E29" s="1"/>
  <c r="E96" i="5"/>
  <c r="D137" i="4"/>
  <c r="C120" i="3"/>
  <c r="S28" i="1"/>
  <c r="Q28"/>
  <c r="O28"/>
  <c r="M28"/>
  <c r="K28"/>
  <c r="I28"/>
  <c r="G28"/>
  <c r="E28"/>
  <c r="C28"/>
  <c r="T52"/>
  <c r="R52"/>
  <c r="P52"/>
  <c r="N52"/>
  <c r="L52"/>
  <c r="J52"/>
  <c r="H52"/>
  <c r="F52"/>
  <c r="D52"/>
  <c r="S204"/>
  <c r="Q204"/>
  <c r="S104"/>
  <c r="O204"/>
  <c r="M204"/>
  <c r="K204"/>
  <c r="Q104"/>
  <c r="O104"/>
  <c r="M104"/>
  <c r="K104"/>
  <c r="I104"/>
  <c r="G104"/>
  <c r="E104"/>
  <c r="S155"/>
  <c r="Q155"/>
  <c r="O155"/>
  <c r="M155"/>
  <c r="I204"/>
  <c r="G204"/>
  <c r="E204"/>
  <c r="T78"/>
  <c r="P78"/>
  <c r="L78"/>
  <c r="H78"/>
  <c r="D78"/>
  <c r="T129"/>
  <c r="R129"/>
  <c r="P129"/>
  <c r="N129"/>
  <c r="L129"/>
  <c r="J129"/>
  <c r="H129"/>
  <c r="F129"/>
  <c r="D129"/>
  <c r="T178"/>
  <c r="P178"/>
  <c r="L178"/>
  <c r="H178"/>
  <c r="D178"/>
  <c r="C104"/>
  <c r="C204"/>
  <c r="F228"/>
  <c r="D228"/>
  <c r="S228"/>
  <c r="Q228"/>
  <c r="O228"/>
  <c r="M228"/>
  <c r="K228"/>
  <c r="I228"/>
  <c r="G228"/>
  <c r="E255"/>
  <c r="S255"/>
  <c r="Q255"/>
  <c r="O255"/>
  <c r="M255"/>
  <c r="K255"/>
  <c r="I255"/>
  <c r="G255"/>
  <c r="R78"/>
  <c r="N78"/>
  <c r="J78"/>
  <c r="F78"/>
  <c r="K155"/>
  <c r="I155"/>
  <c r="G155"/>
  <c r="C155"/>
  <c r="E155"/>
  <c r="R178"/>
  <c r="N178"/>
  <c r="J178"/>
  <c r="F178"/>
  <c r="T228"/>
  <c r="R228"/>
  <c r="P228"/>
  <c r="N228"/>
  <c r="L228"/>
  <c r="J228"/>
  <c r="H228"/>
  <c r="C255"/>
  <c r="T255"/>
  <c r="R255"/>
  <c r="P255"/>
  <c r="N255"/>
  <c r="L255"/>
  <c r="J255"/>
  <c r="H255"/>
  <c r="T104"/>
  <c r="R104"/>
  <c r="P104"/>
  <c r="N104"/>
  <c r="L104"/>
  <c r="J104"/>
  <c r="H104"/>
  <c r="F104"/>
  <c r="D104"/>
  <c r="T155"/>
  <c r="R155"/>
  <c r="P155"/>
  <c r="N155"/>
  <c r="L155"/>
  <c r="J155"/>
  <c r="H155"/>
  <c r="F155"/>
  <c r="T204"/>
  <c r="R204"/>
  <c r="P204"/>
  <c r="N204"/>
  <c r="L204"/>
  <c r="J204"/>
  <c r="S78"/>
  <c r="Q78"/>
  <c r="O78"/>
  <c r="M78"/>
  <c r="K78"/>
  <c r="I78"/>
  <c r="G78"/>
  <c r="E78"/>
  <c r="C78"/>
  <c r="S129"/>
  <c r="Q129"/>
  <c r="O129"/>
  <c r="M129"/>
  <c r="K129"/>
  <c r="I129"/>
  <c r="G129"/>
  <c r="E129"/>
  <c r="C129"/>
  <c r="D155"/>
  <c r="S178"/>
  <c r="Q178"/>
  <c r="O178"/>
  <c r="M178"/>
  <c r="K178"/>
  <c r="I178"/>
  <c r="G178"/>
  <c r="E178"/>
  <c r="C178"/>
  <c r="H204"/>
  <c r="F204"/>
  <c r="D204"/>
  <c r="E228"/>
  <c r="C228"/>
  <c r="F255"/>
  <c r="D255"/>
  <c r="S52"/>
  <c r="Q52"/>
  <c r="O52"/>
  <c r="M52"/>
  <c r="K52"/>
  <c r="I52"/>
  <c r="G52"/>
  <c r="E52"/>
  <c r="C52"/>
  <c r="T28"/>
  <c r="R28"/>
  <c r="P28"/>
  <c r="N28"/>
  <c r="L28"/>
  <c r="J28"/>
  <c r="H28"/>
  <c r="F28"/>
  <c r="D28"/>
  <c r="D4" i="6" l="1"/>
  <c r="D6" s="1"/>
  <c r="E13"/>
  <c r="E21"/>
  <c r="E4"/>
  <c r="E14"/>
  <c r="C91" i="5"/>
  <c r="E91"/>
  <c r="F91"/>
  <c r="D91"/>
  <c r="F132" i="4"/>
  <c r="E132"/>
  <c r="D132"/>
  <c r="C132"/>
  <c r="E115" i="3"/>
  <c r="F115"/>
  <c r="D115"/>
  <c r="C115"/>
  <c r="D261" i="1"/>
  <c r="D262" s="1"/>
  <c r="H261"/>
  <c r="H262" s="1"/>
  <c r="L261"/>
  <c r="L262" s="1"/>
  <c r="P261"/>
  <c r="P262" s="1"/>
  <c r="T261"/>
  <c r="T262" s="1"/>
  <c r="G261"/>
  <c r="G262" s="1"/>
  <c r="K261"/>
  <c r="K262" s="1"/>
  <c r="O261"/>
  <c r="O262" s="1"/>
  <c r="S261"/>
  <c r="S262" s="1"/>
  <c r="F261"/>
  <c r="F262" s="1"/>
  <c r="J261"/>
  <c r="J262" s="1"/>
  <c r="N261"/>
  <c r="N262" s="1"/>
  <c r="R261"/>
  <c r="R262" s="1"/>
  <c r="C261"/>
  <c r="C262" s="1"/>
  <c r="I261"/>
  <c r="I262" s="1"/>
  <c r="M261"/>
  <c r="M262" s="1"/>
  <c r="Q261"/>
  <c r="Q262" s="1"/>
  <c r="E261"/>
  <c r="E262" s="1"/>
  <c r="E5" i="6" l="1"/>
  <c r="E6"/>
</calcChain>
</file>

<file path=xl/sharedStrings.xml><?xml version="1.0" encoding="utf-8"?>
<sst xmlns="http://schemas.openxmlformats.org/spreadsheetml/2006/main" count="2280" uniqueCount="404">
  <si>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</si>
  <si>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</si>
  <si>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</si>
  <si>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</si>
  <si>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</si>
  <si>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</si>
  <si>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</si>
  <si>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</si>
  <si>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</si>
  <si>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</si>
  <si>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</si>
  <si>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</si>
  <si>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</si>
  <si>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</si>
  <si>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</si>
  <si>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</si>
  <si>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</si>
  <si>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</si>
  <si>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</si>
  <si>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</si>
  <si>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</si>
  <si>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</si>
  <si>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</si>
  <si>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</si>
  <si>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</si>
  <si>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</si>
  <si>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КАША ВЯЗКАЯ МОЛОЧНАЯ ИЗ РИСА И ПШЕНА</t>
  </si>
  <si>
    <t>175</t>
  </si>
  <si>
    <t>2017</t>
  </si>
  <si>
    <t>БУТЕРБРОД С СЫРОМ И МАСЛОМ</t>
  </si>
  <si>
    <t>3</t>
  </si>
  <si>
    <t>2008</t>
  </si>
  <si>
    <t>КОФЕЙНЫЙ НАПИТОК С МОЛОКОМ</t>
  </si>
  <si>
    <t>379</t>
  </si>
  <si>
    <t>ФРУКТЫ СВЕЖИЕ ПО СЕЗОНУ  /ЯБЛОКО/</t>
  </si>
  <si>
    <t>338</t>
  </si>
  <si>
    <t>ХЛЕБ РЖАНОЙ</t>
  </si>
  <si>
    <t>Итого за прием пищи:</t>
  </si>
  <si>
    <t>Обед</t>
  </si>
  <si>
    <t>2011</t>
  </si>
  <si>
    <t>СУП ЛЮБИТЕЛЬСКИЙ</t>
  </si>
  <si>
    <t>93</t>
  </si>
  <si>
    <t>КАРТОФЕЛЬ ОТВАРНОЙ</t>
  </si>
  <si>
    <t>310</t>
  </si>
  <si>
    <t>ЖАРЕНАЯ РЫБА ПОД МАРИНАДОМ</t>
  </si>
  <si>
    <t>61</t>
  </si>
  <si>
    <t>КИСЕЛЬ ИЗ ЯБЛОК СУШЕНЫХ</t>
  </si>
  <si>
    <t>354</t>
  </si>
  <si>
    <t>ХЛЕБ ПШЕНИЧНЫЙ</t>
  </si>
  <si>
    <t>Полдник</t>
  </si>
  <si>
    <t>РАГУ ИЗ  СУБПРОДУКТОВ</t>
  </si>
  <si>
    <t>289</t>
  </si>
  <si>
    <t>СОК ФРУКТОВЫЙ /ЯБЛОЧНЫЙ/</t>
  </si>
  <si>
    <t>389</t>
  </si>
  <si>
    <t>Всего за день:</t>
  </si>
  <si>
    <t>1</t>
  </si>
  <si>
    <t>МЯСО ТУШЕНОЕ С ОВОЩАМИ В СОУСЕ</t>
  </si>
  <si>
    <t>274</t>
  </si>
  <si>
    <t>2012</t>
  </si>
  <si>
    <t>СОК ФРУКТОВЫЙ ВИШНЕВЫЙ</t>
  </si>
  <si>
    <t>40</t>
  </si>
  <si>
    <t>ПП</t>
  </si>
  <si>
    <t>САЛАТ ИЗ КВАШЕНОЙ КАПУСТЫ</t>
  </si>
  <si>
    <t>БОРЩ С ФАСОЛЬЮ И КАРТОФЕЛЕМ</t>
  </si>
  <si>
    <t>84</t>
  </si>
  <si>
    <t xml:space="preserve">ПЛОВ ИЗ ПТИЦЫ </t>
  </si>
  <si>
    <t>291</t>
  </si>
  <si>
    <t>КИСЛОМОЛОЧНЫЙ НАПИТОК / КЕФИР/</t>
  </si>
  <si>
    <t>386</t>
  </si>
  <si>
    <t>ЗАПЕКАНКА ОВОЩНАЯ С СОУСОМ ТОМАТНЫМ 155/20</t>
  </si>
  <si>
    <t>155</t>
  </si>
  <si>
    <t>ЧАЙ С ЛИМОНОМ</t>
  </si>
  <si>
    <t>377</t>
  </si>
  <si>
    <t>ТТК</t>
  </si>
  <si>
    <t>2023</t>
  </si>
  <si>
    <t>КОМПОТ ИЗ СМЕСИ СУХОФРУКТОВ</t>
  </si>
  <si>
    <t>349</t>
  </si>
  <si>
    <t>ФРУКТЫ СВЕЖИЕ ПО СЕЗОНУ /ЯБЛОКО/</t>
  </si>
  <si>
    <t>СУП КРЕСТЬЯНСКИЙ С КРУПОЙ</t>
  </si>
  <si>
    <t>98</t>
  </si>
  <si>
    <t>РАГУ ИЗ ОВОЩЕЙ</t>
  </si>
  <si>
    <t>143</t>
  </si>
  <si>
    <t>КОТЛЕТЫ РЫБНЫЕ С МАСЛОМ 90/5</t>
  </si>
  <si>
    <t>95</t>
  </si>
  <si>
    <t>234</t>
  </si>
  <si>
    <t>СОК ФРУКТОВЫЙ /ВИНОГРАДНЫЙ</t>
  </si>
  <si>
    <t>БУТЕРБРОДЫ С КОТЛЕТОЙ КУРИНОЙ И СОЛЕНЫМИ ОГУРЦАМИ 30/90/30</t>
  </si>
  <si>
    <t>9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</si>
  <si>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</si>
  <si>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</si>
  <si>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</si>
  <si>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</si>
  <si>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</si>
  <si>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</si>
  <si>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</si>
  <si>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</si>
  <si>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</si>
  <si>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</si>
  <si>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</si>
  <si>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</si>
  <si>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</si>
  <si>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</si>
  <si>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</si>
  <si>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</si>
  <si>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</si>
  <si>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</si>
  <si>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</si>
  <si>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</si>
  <si>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</si>
  <si>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</si>
  <si>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</si>
  <si>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</si>
  <si>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</si>
  <si>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</si>
  <si>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ПУДИНГ ИЗ ТВОРОГА С ЯБЛОКАМИ 150/20</t>
  </si>
  <si>
    <t>240</t>
  </si>
  <si>
    <t>2017</t>
  </si>
  <si>
    <t>2020</t>
  </si>
  <si>
    <t>ХЛЕБ РЖАНОЙ</t>
  </si>
  <si>
    <t>Итого за прием пищи:</t>
  </si>
  <si>
    <t>Обед</t>
  </si>
  <si>
    <t>САЛАТ ИЗ СВЕКЛЫ ОТВАРНОЙ</t>
  </si>
  <si>
    <t>52</t>
  </si>
  <si>
    <t>2011</t>
  </si>
  <si>
    <t>СУП С МАКАРОННЫМИ ИЗДЕЛИЯМИ</t>
  </si>
  <si>
    <t>111</t>
  </si>
  <si>
    <t>ЖАРКОЕ ПО-ДОМАШНЕМУ</t>
  </si>
  <si>
    <t>259</t>
  </si>
  <si>
    <t>КАКАО С МОЛОКОМ</t>
  </si>
  <si>
    <t>382</t>
  </si>
  <si>
    <t>ХЛЕБ ПШЕНИЧНЫЙ</t>
  </si>
  <si>
    <t>КОНДИТЕРСКИЕ ИЗДЕЛИЯ /ПЕЧЕНЬЕ САХАРНОЕ/</t>
  </si>
  <si>
    <t>Полдник</t>
  </si>
  <si>
    <t>ЗАПЕКАНКА ИЗ ОВСЯНОЙ И ПШЕННОЙ КРУП С ЯБЛОКАМИ И СГУЩ МОЛОКОМ 150/20</t>
  </si>
  <si>
    <t>192.5</t>
  </si>
  <si>
    <t>2012</t>
  </si>
  <si>
    <t>ЧАЙ С САХАРОМ</t>
  </si>
  <si>
    <t>376</t>
  </si>
  <si>
    <t>Всего за день:</t>
  </si>
  <si>
    <t xml:space="preserve">КАРТОФЕЛЬНОЕ ПЮРЕ </t>
  </si>
  <si>
    <t>128</t>
  </si>
  <si>
    <t>РЫБА, ТУШЕННАЯ В ТОМАТЕ С ОВОЩАМИ</t>
  </si>
  <si>
    <t>229</t>
  </si>
  <si>
    <t>КОМПОТ ИЗ СВЕЖИХ ПЛОДОВ (1-ЫЙ ВАРИАНТ)</t>
  </si>
  <si>
    <t>342.1</t>
  </si>
  <si>
    <t>ФРУКТЫ СВЕЖИЕ / МАНДАРИНЫ ИЛИ АПЕЛЬСИНЫ/</t>
  </si>
  <si>
    <t>338</t>
  </si>
  <si>
    <t>СУП ИЗ ОВОЩЕЙ С ФРИКАДЕЛЬКАМИ 170/50</t>
  </si>
  <si>
    <t>2008</t>
  </si>
  <si>
    <t>МАКАРОНЫ, ЗАПЕЧЕННЫЕ С ЯЙЦОМ И СЫРОМ</t>
  </si>
  <si>
    <t>206</t>
  </si>
  <si>
    <t>СОК ФРУКТОВЫЙ /ЯБЛОЧНЫЙ</t>
  </si>
  <si>
    <t>389</t>
  </si>
  <si>
    <t>ФРУКТЫ СВЕЖИЕ ПО СЕЗОНУ /ЯБЛОКИ/</t>
  </si>
  <si>
    <t>339</t>
  </si>
  <si>
    <t xml:space="preserve">ПИРОЖКИ ПЕЧЕНЫЕ С КАПУСТОЙ </t>
  </si>
  <si>
    <t>451</t>
  </si>
  <si>
    <t>КИСЛОМОЛОЧНЫЙ НАПИТОК / СНЕЖОК/</t>
  </si>
  <si>
    <t>386</t>
  </si>
  <si>
    <t>ЛАПШЕВНИК С ТВОРОГОМ И СГУЩЕННЫМ МОЛОКОМ  160/20</t>
  </si>
  <si>
    <t>212</t>
  </si>
  <si>
    <t>ЯЙЦА ВАРЕНЫЕ</t>
  </si>
  <si>
    <t>209</t>
  </si>
  <si>
    <t xml:space="preserve">ЧАЙ С МОЛОКОМ </t>
  </si>
  <si>
    <t>378</t>
  </si>
  <si>
    <t>САЛАТ ИЗ МОРКОВИ С ЧЕСНОКОМ</t>
  </si>
  <si>
    <t>67</t>
  </si>
  <si>
    <t>2023</t>
  </si>
  <si>
    <t xml:space="preserve">СУП КАРТОФЕЛЬНЫЙ С БОБОВЫМИ </t>
  </si>
  <si>
    <t>102</t>
  </si>
  <si>
    <t>РАГУ ИЗ ОВОЩЕЙ</t>
  </si>
  <si>
    <t>143</t>
  </si>
  <si>
    <t>ТЕФТЕЛИ МЯСНЫЕ  110/20</t>
  </si>
  <si>
    <t>278</t>
  </si>
  <si>
    <t>КАРТОФЕЛЬ ОТВАРНОЙ</t>
  </si>
  <si>
    <t>125</t>
  </si>
  <si>
    <t>КОТЛЕТЫ РЫБНЫЕ С МАСЛОМ  90/5</t>
  </si>
  <si>
    <t>234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</si>
  <si>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</si>
  <si>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</si>
  <si>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</si>
  <si>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</si>
  <si>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</si>
  <si>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</si>
  <si>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</si>
  <si>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</si>
  <si>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</si>
  <si>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</si>
  <si>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</si>
  <si>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</si>
  <si>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</si>
  <si>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</si>
  <si>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</si>
  <si>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</si>
  <si>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</si>
  <si>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</si>
  <si>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</si>
  <si>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</si>
  <si>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</si>
  <si>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</si>
  <si>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</si>
  <si>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</si>
  <si>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</si>
  <si>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</si>
  <si>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САЛАТ ИЗ СОЛЕНЫХ  ПОМИДОРОВ С ЛУКОМ</t>
  </si>
  <si>
    <t xml:space="preserve">ПЛОВ ИЗ ПТИЦЫ </t>
  </si>
  <si>
    <t>291</t>
  </si>
  <si>
    <t>2017</t>
  </si>
  <si>
    <t>КОМПОТ ИЗ СМЕСИ СУХОФРУКТОВ</t>
  </si>
  <si>
    <t>349</t>
  </si>
  <si>
    <t>ХЛЕБ ПШЕНИЧНЫЙ</t>
  </si>
  <si>
    <t>2020</t>
  </si>
  <si>
    <t>ХЛЕБ РЖАНОЙ</t>
  </si>
  <si>
    <t>Итого за прием пищи:</t>
  </si>
  <si>
    <t>Обед</t>
  </si>
  <si>
    <t>РАССОЛЬНИК ЛЕНИНГРАДСКИЙ</t>
  </si>
  <si>
    <t>96</t>
  </si>
  <si>
    <t>ЗАПЕКАНКА ИЗ ТВОРОГА / МОЛОКО СГУЩ 160/20</t>
  </si>
  <si>
    <t>223</t>
  </si>
  <si>
    <t>Полдник</t>
  </si>
  <si>
    <t>БУТЕРБРОДЫ С КОТЛЕТОЙ МЯСНОЙ И СОЛЕНЫМИ ОГУРЦАМИ 30/90/30</t>
  </si>
  <si>
    <t>9</t>
  </si>
  <si>
    <t>КОМПОТ ИЗ СВЕЖИХ ПЛОДОВ (1-ЫЙ ВАРИАНТ) ЯБЛОЧНЫЙ</t>
  </si>
  <si>
    <t>342.1</t>
  </si>
  <si>
    <t>Всего за день:</t>
  </si>
  <si>
    <t>КАША  МОЛОЧНАЯ РИСОВАЯ ЖИДКАЯ</t>
  </si>
  <si>
    <t>189</t>
  </si>
  <si>
    <t>2008</t>
  </si>
  <si>
    <t xml:space="preserve">КАКАО С МОЛОКОМ </t>
  </si>
  <si>
    <t>382</t>
  </si>
  <si>
    <t>МОЛОКО ПРОМ ПРОИЗВОДСТВА Т/П ДЛЯ ДЕТСКОГО ПИТАНИЯ</t>
  </si>
  <si>
    <t>ПП</t>
  </si>
  <si>
    <t>ФРУКТЫ СВЕЖИЕ ПО СЕЗОНУ/ЯБЛОКИ/</t>
  </si>
  <si>
    <t>ТТК</t>
  </si>
  <si>
    <t>СУП-ЛАПША ДОМАШНЯЯ</t>
  </si>
  <si>
    <t>113</t>
  </si>
  <si>
    <t>КАША ПШЕНИЧНАЯ РАССЫПЧАТАЯ С ОВОЩАМИ</t>
  </si>
  <si>
    <t>181</t>
  </si>
  <si>
    <t>БИТОЧКИ  РЫБНЫЕ /СОУС МОЛОЧНЫЙ   90/25</t>
  </si>
  <si>
    <t>СОК ФРУКТОВЫЙ/ВИНОГРАДНЫЙ/</t>
  </si>
  <si>
    <t>389</t>
  </si>
  <si>
    <t>40</t>
  </si>
  <si>
    <t>219</t>
  </si>
  <si>
    <t>КИСЕЛЬ ИЗ ЯБЛОК СУШЕНЫХ</t>
  </si>
  <si>
    <t>354</t>
  </si>
  <si>
    <t>338</t>
  </si>
  <si>
    <t>АЗУ С ОВОЩАМИ И МЯСОМ</t>
  </si>
  <si>
    <t>260</t>
  </si>
  <si>
    <t>386</t>
  </si>
  <si>
    <t>САЛАТ ОСЕННИЙ</t>
  </si>
  <si>
    <t>2022</t>
  </si>
  <si>
    <t>БОРЩ ПО-КУБАНСКИ</t>
  </si>
  <si>
    <t>2023</t>
  </si>
  <si>
    <t>КАРТОФЕЛЬ  ПО-СТАНИЧНОМУ</t>
  </si>
  <si>
    <t>КОТЛЕТЫ  КУРИНЫЕ "КАЗАЧОК"</t>
  </si>
  <si>
    <t>УЗВАР ИЗ СУШЕНЫХ ПЛОДОВ И ЯГОД</t>
  </si>
  <si>
    <t>БУЛОЧКА ДОМАШНЯЯ ПП</t>
  </si>
  <si>
    <t>СЫР (ПОРЦИЯМИ)</t>
  </si>
  <si>
    <t>15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</si>
  <si>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</si>
  <si>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</si>
  <si>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</si>
  <si>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</si>
  <si>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</si>
  <si>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</si>
  <si>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</si>
  <si>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</si>
  <si>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</si>
  <si>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</si>
  <si>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</si>
  <si>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</si>
  <si>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</si>
  <si>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</si>
  <si>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</si>
  <si>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</si>
  <si>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</si>
  <si>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</si>
  <si>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</si>
  <si>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</si>
  <si>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</si>
  <si>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</si>
  <si>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</si>
  <si>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</si>
  <si>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</si>
  <si>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</si>
  <si>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САЛАТ ИЗ МОРКОВИ И ЗЕЛЕНОГО ГОРОШКА</t>
  </si>
  <si>
    <t>2012</t>
  </si>
  <si>
    <t>КАРТОФЕЛЬ ЗАПЕЧЕННЫЙ С ОВОЩАМИ И ЯЙЦОМ</t>
  </si>
  <si>
    <t>КОТЛЕТЫ РЫБНЫЕ ЛЮБИТЕЛЬСКИЕ С МАСЛОМ 90/5</t>
  </si>
  <si>
    <t>241</t>
  </si>
  <si>
    <t>СОК ФРУКТОВЫЙ /ЯБЛОЧНЫЙ/</t>
  </si>
  <si>
    <t>2011</t>
  </si>
  <si>
    <t>ХЛЕБ РЖАНОЙ</t>
  </si>
  <si>
    <t>ХЛЕБ ПШЕНИЧНЫЙ</t>
  </si>
  <si>
    <t>Итого за прием пищи:</t>
  </si>
  <si>
    <t>Обед</t>
  </si>
  <si>
    <t xml:space="preserve">САЛАТ ВИТАМИННЫЙ </t>
  </si>
  <si>
    <t xml:space="preserve">СУП ИЗ ОВОЩЕЙ </t>
  </si>
  <si>
    <t>99</t>
  </si>
  <si>
    <t>ЗАПЕКАНКА ИЗ ПЕЧЕНИ  С ОВОЩАМИ</t>
  </si>
  <si>
    <t xml:space="preserve">СОУС ТОМАТНЫЙ С ОВОЩАМИ </t>
  </si>
  <si>
    <t>2017</t>
  </si>
  <si>
    <t>Полдник</t>
  </si>
  <si>
    <t>МАКАРОНЫ, ЗАПЕЧЕННЫЕ С ЯЙЦОМ</t>
  </si>
  <si>
    <t>206</t>
  </si>
  <si>
    <t>КОМПОТ ИЗ СВЕЖИХ ПЛОДОВ (1-ЫЙ ВАРИАНТ)</t>
  </si>
  <si>
    <t>342.1</t>
  </si>
  <si>
    <t>Всего за день:</t>
  </si>
  <si>
    <t>СЫРНИКИ ИЗ ТВОРОГА  СО СМЕТАНОЙ  75/10</t>
  </si>
  <si>
    <t>ИТОГО ПО ОСНОВНОМУ  МЕНЮ</t>
  </si>
  <si>
    <t>ИТОГО ЗА ВЕСЬ ПЕРИОД</t>
  </si>
  <si>
    <t>СРЕДНЕЕ ЗНАЧЕНИЕ ЗА ПЕРИОД</t>
  </si>
  <si>
    <t>СОДЕРЖАНИЕ БЕЛКОВ ЖИРОВ И УГЛЕВОДОВ В % СООТНОШЕНИИ</t>
  </si>
  <si>
    <t xml:space="preserve">                                                                                     СУММАРНЫЕ ОБЪЕМЫ БЛЮД ПО ПРИЕМАМ ПИЩИ (В ГРАММАХ)</t>
  </si>
  <si>
    <t>ВОЗРАСТ ДЕТЕЙ</t>
  </si>
  <si>
    <t>ЗАВТРАК</t>
  </si>
  <si>
    <t>ОБЕД</t>
  </si>
  <si>
    <t>ПОЛДНИК</t>
  </si>
  <si>
    <t>7-11 ЛЕТ</t>
  </si>
  <si>
    <t>1 день 1 неделя</t>
  </si>
  <si>
    <t>2 день 1 неделя</t>
  </si>
  <si>
    <t>3 день 1 неделя</t>
  </si>
  <si>
    <t>4 день 1 неделя</t>
  </si>
  <si>
    <t>5 день 1 неделя</t>
  </si>
  <si>
    <t>1 день 2 неделя</t>
  </si>
  <si>
    <t>2 день 2 неделя</t>
  </si>
  <si>
    <t>3 день 2 неделя</t>
  </si>
  <si>
    <t>4 день  2 неделя</t>
  </si>
  <si>
    <t>5 день 2 неделя</t>
  </si>
  <si>
    <t>УТВЕРЖДАЮ
________________________
______/_________________/
"____"______________ 2023 г.</t>
  </si>
  <si>
    <t>СОГЛАСОВАНО
___________________________
____________/______________/
"____"______________ 2023 г.</t>
  </si>
  <si>
    <t>СУТОЧНАЯ ПОТРЕБНОСТЬ</t>
  </si>
  <si>
    <t>ВЫПОЛНЕНИЕ ЗА ПЕРИОД    (среднее значение за 10 дней)</t>
  </si>
  <si>
    <t>Соотношение за период:</t>
  </si>
  <si>
    <t>Выполнение от суточной нормы за период, %</t>
  </si>
  <si>
    <t>ИТОГО ЗАВТРАКИ</t>
  </si>
  <si>
    <t>ОБЪЕМЫ БЛЮД</t>
  </si>
  <si>
    <t>ИТОГО ОБЕДЫ</t>
  </si>
  <si>
    <t>ИТОГО ПОЛДНИКИ</t>
  </si>
  <si>
    <t>Таблица повторов блюд</t>
  </si>
  <si>
    <r>
      <t>Сезон</t>
    </r>
    <r>
      <rPr>
        <sz val="11"/>
        <rFont val="Times New Roman"/>
        <family val="1"/>
        <charset val="204"/>
      </rPr>
      <t>: ЗИМНЕ-ВЕСЕННИЙ</t>
    </r>
  </si>
  <si>
    <r>
      <t>Возрастная категория</t>
    </r>
    <r>
      <rPr>
        <sz val="11"/>
        <rFont val="Times New Roman"/>
        <family val="1"/>
        <charset val="204"/>
      </rPr>
      <t>: 7-11 ЛЕТ</t>
    </r>
  </si>
  <si>
    <t>Наименование блюд и кулинарных изделий</t>
  </si>
  <si>
    <t>Дни недели</t>
  </si>
  <si>
    <t>№ ДНЯ</t>
  </si>
  <si>
    <t>х</t>
  </si>
  <si>
    <t>ПРИЛОЖЕНИЕ 1</t>
  </si>
  <si>
    <t>В предложенном варианте меню фрукты используются в соответствии с  сезоном</t>
  </si>
  <si>
    <t>на 100 грамм съедобной части: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</si>
  <si>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</si>
  <si>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</si>
  <si>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</si>
  <si>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</si>
  <si>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</si>
  <si>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</si>
  <si>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r>
      <rPr>
        <sz val="11"/>
        <rFont val="Times New Roman"/>
        <family val="1"/>
        <charset val="204"/>
      </rPr>
      <t xml:space="preserve"> B</t>
    </r>
    <r>
      <rPr>
        <vertAlign val="subscript"/>
        <sz val="11"/>
        <rFont val="Times New Roman"/>
        <family val="1"/>
        <charset val="204"/>
      </rPr>
      <t>1</t>
    </r>
  </si>
  <si>
    <t>C</t>
  </si>
  <si>
    <t>А</t>
  </si>
  <si>
    <t>E</t>
  </si>
  <si>
    <t>Ca</t>
  </si>
  <si>
    <t>P</t>
  </si>
  <si>
    <t>Mg</t>
  </si>
  <si>
    <t>Fe</t>
  </si>
  <si>
    <t>Яблоки</t>
  </si>
  <si>
    <t>Груши</t>
  </si>
  <si>
    <t>Апельсин</t>
  </si>
  <si>
    <t>Мандарин</t>
  </si>
  <si>
    <t>Банан</t>
  </si>
  <si>
    <t>Слива</t>
  </si>
  <si>
    <t>Виноград</t>
  </si>
  <si>
    <t>Земляника садовая</t>
  </si>
  <si>
    <t>Вишня</t>
  </si>
  <si>
    <t>Черешня</t>
  </si>
  <si>
    <t>Алыча</t>
  </si>
  <si>
    <t>Абрикос</t>
  </si>
  <si>
    <t>Персик</t>
  </si>
  <si>
    <t>РАГУ ИЗ  СУБПРОДУКТОВ (ГОВЯЖЬИХ)</t>
  </si>
  <si>
    <t>КИСЛОМОЛОЧНЫЙ НАПИТОК / КЕФИР 2,5 %/</t>
  </si>
  <si>
    <t>МОЛОКО 2,5 % ПРОМ ПРОИЗВОДСТВА Т/П ДЛЯ ДЕТСКОГО ПИТАНИЯ</t>
  </si>
  <si>
    <t>ФРУКТЫ СВЕЖИЕ ПО СЕЗОНУ /МАНДАРИНЫ ИЛИ АПЕЛЬСИНЫ/</t>
  </si>
  <si>
    <t>КИСЛОМОЛОЧНЫЙ НАПИТОК /КЕФИР 2,5 %/</t>
  </si>
  <si>
    <t>ФРУКТЫ СВЕЖИЕ ПО СЕЗОНУ / МАНДАРИНЫ ИЛИ АПЕЛЬСИНЫ/</t>
  </si>
  <si>
    <t>МОЛОКО  2,5 % ПРОМ ПРОИЗВОДСТВА Т/П ДЛЯ ДЕТСКОГО ПИТАНИЯ</t>
  </si>
  <si>
    <t>КИСЛОМОЛОЧНЫЙ НАПИТОК / ЙОГУРТ 2,5 %/</t>
  </si>
  <si>
    <t>ФРУКТЫ СВЕЖИЕ ПО СЕЗОНУ  / МАНДАРИНЫ ИЛИ АПЕЛЬСИНЫ/</t>
  </si>
  <si>
    <t>КИСЛОМОЛОЧНЫЙ НАПИТОК /ЙОГУРТ 2,5 %/</t>
  </si>
  <si>
    <t>ЗАПЕКАНКА ИЗ СУБПРОДУКТОВ ГОВЯЖЬИХ  С ОВОЩАМИ</t>
  </si>
  <si>
    <t>МОЛОКО 2,5 %ПРОМ ПРОИЗВОДСТВА Т/П ДЛЯ ДЕТСКОГО ПИТАНИЯ</t>
  </si>
  <si>
    <t>РАГУ ИЗ  СУБПРОДУКТОВ ГОВЯЖЬИХ</t>
  </si>
  <si>
    <t>ЗАПЕКАНКА ИЗ СУБПРОДУКТОВ ГОВЯЖЬИХ   С ОВОЩАМИ</t>
  </si>
  <si>
    <t>КИСЛОМОЛОЧНЫЙ НАПИТОК /ЙОГУРТ 2,5/ %</t>
  </si>
  <si>
    <t xml:space="preserve">ТТК </t>
  </si>
  <si>
    <t>КАРТОФЕЛЬ В МОЛОКЕ</t>
  </si>
  <si>
    <t>ПЕЧЕНЬ ПО-СТРОГАНОВСКИ</t>
  </si>
  <si>
    <t xml:space="preserve">БУТЕРБРОДЫ С МАСЛОМ И СЫРОМ </t>
  </si>
  <si>
    <t>БУТЕРБРОДЫ С МАСЛОМ И СЫРОМ</t>
  </si>
  <si>
    <t xml:space="preserve">ОСНОВНОЕ ОРГАНИЗОВАННОЕ МЕНЮ ПРИГОТАВЛИВАЕМЫХ БЛЮД ДЛЯ ВОЗРАСТНОЙ КАТЕГОРИИ ДЕТЕЙ 7-11 ЛЕТ </t>
  </si>
  <si>
    <t>ОВОЩИ НАТУРАЛЬНЫЕ ПО СЕЗОНУ /ТОМАТЫ СВЕЖИЕ/</t>
  </si>
  <si>
    <t>71</t>
  </si>
  <si>
    <t>ОВОЩИ НАТУРАЛЬНЫЕ ПО СЕЗОНУ/ ОГУРЦЫ СВЕЖИЕ/</t>
  </si>
  <si>
    <t>ОВОЩИ НАТУРАЛЬНЫЕ ОГУРЦЫ СВЕЖИЕ</t>
  </si>
  <si>
    <t>ОВОЩИ НАТУРАЛЬНЫЕ ТОМАТЫ СВЕЖИЕ</t>
  </si>
  <si>
    <t>САЛАТ ВИТАМИННЫЙ ( 1 ВАРИАНТ)</t>
  </si>
  <si>
    <t>САЛАТ ИЗ СВЕЖИХ ПОМИДОРОВ СО СЛАДКИМ ПЕРЦЕМ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</si>
</sst>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;\-#,##0.0"/>
    <numFmt numFmtId="166" formatCode="#,##0.00;\-#,##0.00"/>
  </numFmts>
  <fonts count="27">
    <font>
      <sz val="8"/>
      <color rgb="FF000000"/>
      <name val="Tahoma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vertAlign val="subscript"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0" xfId="0" applyFont="1"/>
    <xf numFmtId="0" fontId="6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left" vertical="center" wrapText="1"/>
    </xf>
    <xf numFmtId="0" fontId="6" fillId="7" borderId="6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164" fontId="2" fillId="12" borderId="13" xfId="0" applyNumberFormat="1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left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12" borderId="13" xfId="0" applyFont="1" applyFill="1" applyBorder="1" applyAlignment="1">
      <alignment horizontal="left" vertical="center" wrapText="1"/>
    </xf>
    <xf numFmtId="0" fontId="2" fillId="12" borderId="13" xfId="0" applyNumberFormat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2" fillId="12" borderId="0" xfId="0" applyFont="1" applyFill="1"/>
    <xf numFmtId="0" fontId="5" fillId="11" borderId="13" xfId="0" applyFont="1" applyFill="1" applyBorder="1" applyAlignment="1">
      <alignment horizontal="center" vertical="center" wrapText="1"/>
    </xf>
    <xf numFmtId="164" fontId="5" fillId="11" borderId="13" xfId="0" applyNumberFormat="1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left" vertical="top" wrapText="1"/>
    </xf>
    <xf numFmtId="0" fontId="8" fillId="12" borderId="20" xfId="0" applyFont="1" applyFill="1" applyBorder="1" applyAlignment="1">
      <alignment horizontal="center" vertical="center" wrapText="1"/>
    </xf>
    <xf numFmtId="164" fontId="8" fillId="12" borderId="20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0" fontId="5" fillId="12" borderId="0" xfId="0" applyFont="1" applyFill="1"/>
    <xf numFmtId="0" fontId="9" fillId="12" borderId="12" xfId="0" applyFont="1" applyFill="1" applyBorder="1" applyAlignment="1">
      <alignment horizontal="left" vertical="top" wrapText="1"/>
    </xf>
    <xf numFmtId="0" fontId="9" fillId="12" borderId="12" xfId="0" applyFont="1" applyFill="1" applyBorder="1" applyAlignment="1">
      <alignment horizontal="center" vertical="center" wrapText="1"/>
    </xf>
    <xf numFmtId="164" fontId="9" fillId="12" borderId="12" xfId="0" applyNumberFormat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left"/>
    </xf>
    <xf numFmtId="164" fontId="8" fillId="12" borderId="12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10" borderId="1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12" borderId="12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left" vertical="top" wrapText="1"/>
    </xf>
    <xf numFmtId="0" fontId="2" fillId="11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 applyAlignment="1"/>
    <xf numFmtId="0" fontId="10" fillId="0" borderId="20" xfId="0" applyFont="1" applyBorder="1" applyAlignment="1">
      <alignment horizontal="center" vertical="center" wrapText="1"/>
    </xf>
    <xf numFmtId="4" fontId="11" fillId="0" borderId="12" xfId="0" applyNumberFormat="1" applyFont="1" applyBorder="1" applyAlignment="1"/>
    <xf numFmtId="0" fontId="11" fillId="0" borderId="12" xfId="0" applyFont="1" applyBorder="1" applyAlignment="1"/>
    <xf numFmtId="0" fontId="0" fillId="0" borderId="0" xfId="0" applyAlignment="1"/>
    <xf numFmtId="0" fontId="12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" fontId="7" fillId="11" borderId="20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4" fontId="12" fillId="0" borderId="20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left" vertical="distributed" wrapText="1"/>
    </xf>
    <xf numFmtId="0" fontId="14" fillId="0" borderId="20" xfId="0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/>
    <xf numFmtId="0" fontId="1" fillId="0" borderId="0" xfId="0" applyFont="1" applyAlignment="1"/>
    <xf numFmtId="0" fontId="15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7" fillId="11" borderId="15" xfId="0" applyNumberFormat="1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left" vertical="top" wrapText="1"/>
    </xf>
    <xf numFmtId="0" fontId="16" fillId="11" borderId="20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4" fontId="16" fillId="11" borderId="20" xfId="0" applyNumberFormat="1" applyFont="1" applyFill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/>
    </xf>
    <xf numFmtId="0" fontId="11" fillId="0" borderId="12" xfId="0" applyFont="1" applyBorder="1"/>
    <xf numFmtId="0" fontId="15" fillId="0" borderId="24" xfId="0" applyFont="1" applyBorder="1" applyAlignment="1">
      <alignment horizontal="center" vertical="center" wrapText="1"/>
    </xf>
    <xf numFmtId="4" fontId="15" fillId="0" borderId="24" xfId="0" applyNumberFormat="1" applyFont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4" fontId="7" fillId="11" borderId="13" xfId="0" applyNumberFormat="1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0" fillId="12" borderId="0" xfId="0" applyFill="1"/>
    <xf numFmtId="0" fontId="11" fillId="12" borderId="0" xfId="0" applyFont="1" applyFill="1" applyAlignment="1">
      <alignment horizontal="center"/>
    </xf>
    <xf numFmtId="0" fontId="11" fillId="12" borderId="12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11" fillId="12" borderId="22" xfId="0" applyFont="1" applyFill="1" applyBorder="1" applyAlignment="1">
      <alignment horizontal="center" vertical="center" wrapText="1"/>
    </xf>
    <xf numFmtId="0" fontId="3" fillId="12" borderId="20" xfId="0" applyFont="1" applyFill="1" applyBorder="1"/>
    <xf numFmtId="0" fontId="3" fillId="12" borderId="0" xfId="0" applyFont="1" applyFill="1"/>
    <xf numFmtId="0" fontId="11" fillId="12" borderId="20" xfId="0" applyFont="1" applyFill="1" applyBorder="1" applyAlignment="1">
      <alignment horizontal="center" vertical="center" wrapText="1"/>
    </xf>
    <xf numFmtId="0" fontId="0" fillId="0" borderId="20" xfId="0" applyBorder="1" applyAlignment="1"/>
    <xf numFmtId="0" fontId="3" fillId="12" borderId="22" xfId="0" applyFont="1" applyFill="1" applyBorder="1"/>
    <xf numFmtId="0" fontId="6" fillId="6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distributed" wrapText="1"/>
    </xf>
    <xf numFmtId="0" fontId="19" fillId="0" borderId="12" xfId="0" applyFont="1" applyBorder="1"/>
    <xf numFmtId="0" fontId="19" fillId="0" borderId="20" xfId="0" applyFont="1" applyBorder="1" applyAlignment="1">
      <alignment horizontal="center" vertical="distributed" wrapText="1"/>
    </xf>
    <xf numFmtId="0" fontId="11" fillId="0" borderId="20" xfId="0" applyFont="1" applyBorder="1" applyAlignment="1">
      <alignment horizontal="center" vertical="distributed" wrapText="1"/>
    </xf>
    <xf numFmtId="0" fontId="11" fillId="0" borderId="21" xfId="0" applyFont="1" applyBorder="1" applyAlignment="1">
      <alignment horizontal="center" vertical="distributed" wrapText="1"/>
    </xf>
    <xf numFmtId="0" fontId="18" fillId="0" borderId="12" xfId="0" applyFont="1" applyBorder="1"/>
    <xf numFmtId="2" fontId="11" fillId="0" borderId="20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distributed" wrapText="1"/>
    </xf>
    <xf numFmtId="164" fontId="7" fillId="4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8" borderId="7" xfId="0" applyNumberFormat="1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left" vertical="center" wrapText="1"/>
    </xf>
    <xf numFmtId="0" fontId="24" fillId="12" borderId="20" xfId="0" applyFont="1" applyFill="1" applyBorder="1" applyAlignment="1">
      <alignment horizontal="left" vertical="top" wrapText="1"/>
    </xf>
    <xf numFmtId="0" fontId="25" fillId="12" borderId="12" xfId="0" applyFont="1" applyFill="1" applyBorder="1" applyAlignment="1">
      <alignment horizontal="left" vertical="top" wrapText="1"/>
    </xf>
    <xf numFmtId="0" fontId="22" fillId="12" borderId="0" xfId="0" applyFont="1" applyFill="1"/>
    <xf numFmtId="0" fontId="22" fillId="12" borderId="13" xfId="0" applyNumberFormat="1" applyFont="1" applyFill="1" applyBorder="1" applyAlignment="1">
      <alignment horizontal="center" vertical="center" wrapText="1"/>
    </xf>
    <xf numFmtId="164" fontId="22" fillId="12" borderId="13" xfId="0" applyNumberFormat="1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 wrapText="1"/>
    </xf>
    <xf numFmtId="0" fontId="22" fillId="12" borderId="0" xfId="0" applyFont="1" applyFill="1" applyAlignment="1">
      <alignment horizontal="center" vertical="center"/>
    </xf>
    <xf numFmtId="164" fontId="22" fillId="12" borderId="0" xfId="0" applyNumberFormat="1" applyFont="1" applyFill="1" applyAlignment="1">
      <alignment horizontal="center" vertical="center"/>
    </xf>
    <xf numFmtId="0" fontId="24" fillId="12" borderId="20" xfId="0" applyFont="1" applyFill="1" applyBorder="1" applyAlignment="1">
      <alignment horizontal="center" vertical="center" wrapText="1"/>
    </xf>
    <xf numFmtId="164" fontId="24" fillId="12" borderId="20" xfId="0" applyNumberFormat="1" applyFont="1" applyFill="1" applyBorder="1" applyAlignment="1">
      <alignment horizontal="center" vertical="center" wrapText="1"/>
    </xf>
    <xf numFmtId="164" fontId="24" fillId="12" borderId="21" xfId="0" applyNumberFormat="1" applyFont="1" applyFill="1" applyBorder="1" applyAlignment="1">
      <alignment horizontal="center" vertical="center" wrapText="1"/>
    </xf>
    <xf numFmtId="0" fontId="23" fillId="12" borderId="12" xfId="0" applyFont="1" applyFill="1" applyBorder="1" applyAlignment="1">
      <alignment horizontal="center" vertical="center"/>
    </xf>
    <xf numFmtId="0" fontId="23" fillId="12" borderId="0" xfId="0" applyFont="1" applyFill="1"/>
    <xf numFmtId="0" fontId="23" fillId="12" borderId="0" xfId="0" applyFont="1" applyFill="1" applyAlignment="1">
      <alignment horizontal="center" vertical="center"/>
    </xf>
    <xf numFmtId="164" fontId="23" fillId="12" borderId="0" xfId="0" applyNumberFormat="1" applyFont="1" applyFill="1" applyAlignment="1">
      <alignment horizontal="center" vertical="center"/>
    </xf>
    <xf numFmtId="0" fontId="25" fillId="12" borderId="12" xfId="0" applyFont="1" applyFill="1" applyBorder="1" applyAlignment="1">
      <alignment horizontal="center" vertical="center" wrapText="1"/>
    </xf>
    <xf numFmtId="164" fontId="25" fillId="12" borderId="12" xfId="0" applyNumberFormat="1" applyFont="1" applyFill="1" applyBorder="1" applyAlignment="1">
      <alignment horizontal="center" vertical="center" wrapText="1"/>
    </xf>
    <xf numFmtId="0" fontId="22" fillId="12" borderId="0" xfId="0" applyFont="1" applyFill="1" applyAlignment="1">
      <alignment horizontal="left"/>
    </xf>
    <xf numFmtId="164" fontId="24" fillId="12" borderId="12" xfId="0" applyNumberFormat="1" applyFont="1" applyFill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left" vertical="top" wrapText="1"/>
    </xf>
    <xf numFmtId="0" fontId="22" fillId="12" borderId="12" xfId="0" applyFont="1" applyFill="1" applyBorder="1" applyAlignment="1">
      <alignment horizontal="center" vertical="center" wrapText="1"/>
    </xf>
    <xf numFmtId="0" fontId="22" fillId="12" borderId="0" xfId="0" applyFont="1" applyFill="1" applyAlignment="1"/>
    <xf numFmtId="164" fontId="22" fillId="12" borderId="1" xfId="0" applyNumberFormat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right" vertical="top" wrapText="1"/>
    </xf>
    <xf numFmtId="164" fontId="23" fillId="12" borderId="3" xfId="0" applyNumberFormat="1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left" vertical="center" wrapText="1"/>
    </xf>
    <xf numFmtId="0" fontId="22" fillId="12" borderId="6" xfId="0" applyNumberFormat="1" applyFont="1" applyFill="1" applyBorder="1" applyAlignment="1">
      <alignment horizontal="center" vertical="center" wrapText="1"/>
    </xf>
    <xf numFmtId="164" fontId="22" fillId="12" borderId="7" xfId="0" applyNumberFormat="1" applyFont="1" applyFill="1" applyBorder="1" applyAlignment="1">
      <alignment horizontal="center" vertical="center" wrapText="1"/>
    </xf>
    <xf numFmtId="164" fontId="22" fillId="12" borderId="8" xfId="0" applyNumberFormat="1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>
      <alignment horizontal="left" vertical="center" wrapText="1"/>
    </xf>
    <xf numFmtId="0" fontId="23" fillId="12" borderId="3" xfId="0" applyNumberFormat="1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top" wrapText="1"/>
    </xf>
    <xf numFmtId="0" fontId="6" fillId="12" borderId="13" xfId="0" applyNumberFormat="1" applyFont="1" applyFill="1" applyBorder="1" applyAlignment="1">
      <alignment horizontal="center" vertical="center" wrapText="1"/>
    </xf>
    <xf numFmtId="165" fontId="6" fillId="12" borderId="13" xfId="0" applyNumberFormat="1" applyFont="1" applyFill="1" applyBorder="1" applyAlignment="1">
      <alignment horizontal="center" vertical="center" wrapText="1"/>
    </xf>
    <xf numFmtId="166" fontId="6" fillId="12" borderId="13" xfId="0" applyNumberFormat="1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0" xfId="0" applyFont="1" applyFill="1" applyAlignment="1"/>
    <xf numFmtId="164" fontId="23" fillId="12" borderId="10" xfId="0" applyNumberFormat="1" applyFont="1" applyFill="1" applyBorder="1" applyAlignment="1">
      <alignment horizontal="center" vertical="center" wrapText="1"/>
    </xf>
    <xf numFmtId="0" fontId="22" fillId="12" borderId="0" xfId="0" applyFont="1" applyFill="1" applyAlignment="1">
      <alignment horizontal="center"/>
    </xf>
    <xf numFmtId="0" fontId="2" fillId="12" borderId="13" xfId="0" applyFont="1" applyFill="1" applyBorder="1" applyAlignment="1">
      <alignment horizontal="center" vertical="center" wrapText="1"/>
    </xf>
    <xf numFmtId="0" fontId="2" fillId="12" borderId="0" xfId="0" applyFont="1" applyFill="1" applyAlignment="1"/>
    <xf numFmtId="0" fontId="23" fillId="12" borderId="3" xfId="0" applyFont="1" applyFill="1" applyBorder="1" applyAlignment="1">
      <alignment horizontal="center" vertical="center" wrapText="1"/>
    </xf>
    <xf numFmtId="0" fontId="23" fillId="12" borderId="13" xfId="0" applyFont="1" applyFill="1" applyBorder="1" applyAlignment="1">
      <alignment horizontal="center" vertical="center" wrapText="1"/>
    </xf>
    <xf numFmtId="164" fontId="23" fillId="12" borderId="13" xfId="0" applyNumberFormat="1" applyFont="1" applyFill="1" applyBorder="1" applyAlignment="1">
      <alignment horizontal="center" vertical="center" wrapText="1"/>
    </xf>
    <xf numFmtId="164" fontId="23" fillId="12" borderId="16" xfId="0" applyNumberFormat="1" applyFont="1" applyFill="1" applyBorder="1" applyAlignment="1">
      <alignment horizontal="center" vertical="center" wrapText="1"/>
    </xf>
    <xf numFmtId="164" fontId="23" fillId="12" borderId="20" xfId="0" applyNumberFormat="1" applyFont="1" applyFill="1" applyBorder="1" applyAlignment="1">
      <alignment horizontal="center" vertical="center" wrapText="1"/>
    </xf>
    <xf numFmtId="0" fontId="24" fillId="12" borderId="20" xfId="0" applyFont="1" applyFill="1" applyBorder="1" applyAlignment="1">
      <alignment horizontal="center" vertical="center"/>
    </xf>
    <xf numFmtId="164" fontId="24" fillId="12" borderId="20" xfId="0" applyNumberFormat="1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left" vertical="top" wrapText="1"/>
    </xf>
    <xf numFmtId="0" fontId="2" fillId="12" borderId="12" xfId="0" applyFont="1" applyFill="1" applyBorder="1" applyAlignment="1">
      <alignment horizontal="center" vertical="center" wrapText="1"/>
    </xf>
    <xf numFmtId="164" fontId="6" fillId="12" borderId="0" xfId="0" applyNumberFormat="1" applyFont="1" applyFill="1" applyAlignment="1">
      <alignment horizontal="center" vertical="center"/>
    </xf>
    <xf numFmtId="0" fontId="6" fillId="12" borderId="1" xfId="0" applyFont="1" applyFill="1" applyBorder="1" applyAlignment="1">
      <alignment horizontal="right" vertical="top" wrapText="1"/>
    </xf>
    <xf numFmtId="0" fontId="6" fillId="12" borderId="0" xfId="0" applyFont="1" applyFill="1"/>
    <xf numFmtId="164" fontId="7" fillId="12" borderId="3" xfId="0" applyNumberFormat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left" vertical="center" wrapText="1"/>
    </xf>
    <xf numFmtId="0" fontId="6" fillId="12" borderId="6" xfId="0" applyNumberFormat="1" applyFont="1" applyFill="1" applyBorder="1" applyAlignment="1">
      <alignment horizontal="center" vertical="center" wrapText="1"/>
    </xf>
    <xf numFmtId="164" fontId="6" fillId="12" borderId="7" xfId="0" applyNumberFormat="1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left" vertical="center" wrapText="1"/>
    </xf>
    <xf numFmtId="0" fontId="7" fillId="12" borderId="3" xfId="0" applyNumberFormat="1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top" wrapText="1"/>
    </xf>
    <xf numFmtId="0" fontId="6" fillId="12" borderId="0" xfId="0" applyFont="1" applyFill="1" applyAlignment="1">
      <alignment horizontal="center"/>
    </xf>
    <xf numFmtId="0" fontId="5" fillId="12" borderId="13" xfId="0" applyFont="1" applyFill="1" applyBorder="1" applyAlignment="1">
      <alignment horizontal="center" vertical="center" wrapText="1"/>
    </xf>
    <xf numFmtId="164" fontId="5" fillId="12" borderId="13" xfId="0" applyNumberFormat="1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center" vertical="center"/>
    </xf>
    <xf numFmtId="164" fontId="8" fillId="12" borderId="20" xfId="0" applyNumberFormat="1" applyFont="1" applyFill="1" applyBorder="1" applyAlignment="1">
      <alignment horizontal="center" vertical="center"/>
    </xf>
    <xf numFmtId="164" fontId="2" fillId="12" borderId="0" xfId="0" applyNumberFormat="1" applyFont="1" applyFill="1" applyAlignment="1">
      <alignment horizontal="center" vertical="center"/>
    </xf>
    <xf numFmtId="0" fontId="23" fillId="12" borderId="12" xfId="0" applyFont="1" applyFill="1" applyBorder="1" applyAlignment="1">
      <alignment horizontal="left" vertical="center" wrapText="1"/>
    </xf>
    <xf numFmtId="0" fontId="23" fillId="12" borderId="9" xfId="0" applyFont="1" applyFill="1" applyBorder="1" applyAlignment="1">
      <alignment horizontal="left" vertical="center" wrapText="1"/>
    </xf>
    <xf numFmtId="0" fontId="23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top" wrapText="1"/>
    </xf>
    <xf numFmtId="0" fontId="23" fillId="12" borderId="14" xfId="0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vertical="center" wrapText="1"/>
    </xf>
    <xf numFmtId="164" fontId="23" fillId="12" borderId="2" xfId="0" applyNumberFormat="1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164" fontId="23" fillId="12" borderId="3" xfId="0" applyNumberFormat="1" applyFont="1" applyFill="1" applyBorder="1" applyAlignment="1">
      <alignment horizontal="center" vertical="center" wrapText="1"/>
    </xf>
    <xf numFmtId="0" fontId="22" fillId="12" borderId="14" xfId="0" applyFont="1" applyFill="1" applyBorder="1" applyAlignment="1"/>
    <xf numFmtId="0" fontId="23" fillId="12" borderId="15" xfId="0" applyFont="1" applyFill="1" applyBorder="1" applyAlignment="1">
      <alignment horizontal="center" vertical="center" wrapText="1"/>
    </xf>
    <xf numFmtId="0" fontId="22" fillId="12" borderId="19" xfId="0" applyFont="1" applyFill="1" applyBorder="1" applyAlignment="1">
      <alignment horizontal="center" vertical="center" wrapText="1"/>
    </xf>
    <xf numFmtId="164" fontId="23" fillId="12" borderId="16" xfId="0" applyNumberFormat="1" applyFont="1" applyFill="1" applyBorder="1" applyAlignment="1">
      <alignment horizontal="center" vertical="center" wrapText="1"/>
    </xf>
    <xf numFmtId="164" fontId="22" fillId="12" borderId="17" xfId="0" applyNumberFormat="1" applyFont="1" applyFill="1" applyBorder="1" applyAlignment="1">
      <alignment horizontal="center" vertical="center" wrapText="1"/>
    </xf>
    <xf numFmtId="164" fontId="22" fillId="12" borderId="18" xfId="0" applyNumberFormat="1" applyFont="1" applyFill="1" applyBorder="1" applyAlignment="1">
      <alignment horizontal="center" vertical="center" wrapText="1"/>
    </xf>
    <xf numFmtId="164" fontId="23" fillId="12" borderId="15" xfId="0" applyNumberFormat="1" applyFont="1" applyFill="1" applyBorder="1" applyAlignment="1">
      <alignment horizontal="center" vertical="center" wrapText="1"/>
    </xf>
    <xf numFmtId="164" fontId="22" fillId="12" borderId="19" xfId="0" applyNumberFormat="1" applyFont="1" applyFill="1" applyBorder="1" applyAlignment="1">
      <alignment horizontal="center" vertical="center" wrapText="1"/>
    </xf>
    <xf numFmtId="164" fontId="23" fillId="12" borderId="20" xfId="0" applyNumberFormat="1" applyFont="1" applyFill="1" applyBorder="1" applyAlignment="1">
      <alignment horizontal="center" vertical="center" wrapText="1"/>
    </xf>
    <xf numFmtId="164" fontId="22" fillId="12" borderId="20" xfId="0" applyNumberFormat="1" applyFont="1" applyFill="1" applyBorder="1" applyAlignment="1">
      <alignment horizontal="center" vertical="center" wrapText="1"/>
    </xf>
    <xf numFmtId="0" fontId="23" fillId="12" borderId="12" xfId="0" applyFont="1" applyFill="1" applyBorder="1" applyAlignment="1">
      <alignment horizontal="center" vertical="top" wrapText="1"/>
    </xf>
    <xf numFmtId="0" fontId="23" fillId="12" borderId="0" xfId="0" applyFont="1" applyFill="1" applyAlignment="1">
      <alignment horizontal="center" vertical="top" wrapText="1"/>
    </xf>
    <xf numFmtId="0" fontId="22" fillId="12" borderId="12" xfId="0" applyFont="1" applyFill="1" applyBorder="1" applyAlignment="1">
      <alignment horizontal="right" vertical="center" wrapText="1"/>
    </xf>
    <xf numFmtId="0" fontId="22" fillId="12" borderId="0" xfId="0" applyFont="1" applyFill="1" applyAlignment="1">
      <alignment horizontal="right" vertical="center"/>
    </xf>
    <xf numFmtId="0" fontId="5" fillId="12" borderId="12" xfId="0" applyFont="1" applyFill="1" applyBorder="1" applyAlignment="1">
      <alignment horizontal="left" vertical="center" wrapText="1"/>
    </xf>
    <xf numFmtId="0" fontId="7" fillId="12" borderId="4" xfId="0" applyFont="1" applyFill="1" applyBorder="1" applyAlignment="1">
      <alignment horizontal="center" vertical="top" wrapText="1"/>
    </xf>
    <xf numFmtId="0" fontId="5" fillId="12" borderId="14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/>
    <xf numFmtId="0" fontId="5" fillId="12" borderId="15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164" fontId="5" fillId="12" borderId="16" xfId="0" applyNumberFormat="1" applyFont="1" applyFill="1" applyBorder="1" applyAlignment="1">
      <alignment horizontal="center" vertical="center" wrapText="1"/>
    </xf>
    <xf numFmtId="164" fontId="2" fillId="12" borderId="17" xfId="0" applyNumberFormat="1" applyFont="1" applyFill="1" applyBorder="1" applyAlignment="1">
      <alignment horizontal="center" vertical="center" wrapText="1"/>
    </xf>
    <xf numFmtId="164" fontId="2" fillId="12" borderId="18" xfId="0" applyNumberFormat="1" applyFont="1" applyFill="1" applyBorder="1" applyAlignment="1">
      <alignment horizontal="center" vertical="center" wrapText="1"/>
    </xf>
    <xf numFmtId="164" fontId="5" fillId="12" borderId="15" xfId="0" applyNumberFormat="1" applyFont="1" applyFill="1" applyBorder="1" applyAlignment="1">
      <alignment horizontal="center" vertical="center" wrapText="1"/>
    </xf>
    <xf numFmtId="164" fontId="2" fillId="12" borderId="19" xfId="0" applyNumberFormat="1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vertical="center" wrapText="1"/>
    </xf>
    <xf numFmtId="0" fontId="7" fillId="12" borderId="2" xfId="0" applyFont="1" applyFill="1" applyBorder="1" applyAlignment="1">
      <alignment horizontal="center" vertical="center" wrapText="1"/>
    </xf>
    <xf numFmtId="164" fontId="7" fillId="12" borderId="2" xfId="0" applyNumberFormat="1" applyFont="1" applyFill="1" applyBorder="1" applyAlignment="1">
      <alignment horizontal="center" vertical="center" wrapText="1"/>
    </xf>
    <xf numFmtId="164" fontId="7" fillId="12" borderId="3" xfId="0" applyNumberFormat="1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right" vertical="center" wrapText="1"/>
    </xf>
    <xf numFmtId="0" fontId="2" fillId="12" borderId="0" xfId="0" applyFont="1" applyFill="1" applyAlignment="1">
      <alignment horizontal="right" vertical="center"/>
    </xf>
    <xf numFmtId="0" fontId="5" fillId="12" borderId="12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5" fillId="11" borderId="1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5" fillId="11" borderId="16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11" borderId="12" xfId="0" applyFont="1" applyFill="1" applyBorder="1" applyAlignment="1">
      <alignment horizontal="center" vertical="top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4" fontId="7" fillId="11" borderId="13" xfId="0" applyNumberFormat="1" applyFont="1" applyFill="1" applyBorder="1" applyAlignment="1">
      <alignment horizontal="center" vertical="center" wrapText="1"/>
    </xf>
    <xf numFmtId="4" fontId="7" fillId="11" borderId="15" xfId="0" applyNumberFormat="1" applyFont="1" applyFill="1" applyBorder="1" applyAlignment="1">
      <alignment horizontal="center" vertical="center" wrapText="1"/>
    </xf>
    <xf numFmtId="4" fontId="7" fillId="11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" fontId="7" fillId="11" borderId="20" xfId="0" applyNumberFormat="1" applyFont="1" applyFill="1" applyBorder="1" applyAlignment="1">
      <alignment horizontal="center" vertical="center" wrapText="1"/>
    </xf>
    <xf numFmtId="4" fontId="7" fillId="11" borderId="22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left"/>
    </xf>
    <xf numFmtId="0" fontId="18" fillId="12" borderId="25" xfId="0" applyFont="1" applyFill="1" applyBorder="1" applyAlignment="1">
      <alignment horizontal="left"/>
    </xf>
    <xf numFmtId="0" fontId="11" fillId="12" borderId="2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vertical="distributed" wrapText="1"/>
    </xf>
    <xf numFmtId="49" fontId="19" fillId="0" borderId="20" xfId="0" applyNumberFormat="1" applyFont="1" applyBorder="1" applyAlignment="1">
      <alignment horizontal="justify" vertical="distributed" wrapText="1"/>
    </xf>
    <xf numFmtId="49" fontId="19" fillId="0" borderId="20" xfId="0" applyNumberFormat="1" applyFont="1" applyBorder="1" applyAlignment="1">
      <alignment horizontal="left" vertical="distributed" wrapText="1"/>
    </xf>
    <xf numFmtId="0" fontId="15" fillId="0" borderId="12" xfId="0" applyFont="1" applyBorder="1" applyAlignment="1">
      <alignment horizontal="center" vertical="distributed" wrapText="1"/>
    </xf>
    <xf numFmtId="0" fontId="15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left"/>
    </xf>
    <xf numFmtId="49" fontId="19" fillId="0" borderId="20" xfId="0" applyNumberFormat="1" applyFont="1" applyBorder="1" applyAlignment="1">
      <alignment horizontal="center" vertical="distributed" wrapText="1"/>
    </xf>
    <xf numFmtId="0" fontId="19" fillId="0" borderId="20" xfId="0" applyFont="1" applyBorder="1" applyAlignment="1">
      <alignment horizontal="center" vertical="distributed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8"/>
  <sheetViews>
    <sheetView tabSelected="1" topLeftCell="A25" workbookViewId="0">
      <selection activeCell="K13" sqref="K13"/>
    </sheetView>
  </sheetViews>
  <sheetFormatPr defaultColWidth="9.1640625" defaultRowHeight="12"/>
  <cols>
    <col min="1" max="1" width="59.5" style="109" customWidth="1"/>
    <col min="2" max="2" width="6.6640625" style="109" customWidth="1"/>
    <col min="3" max="3" width="10.5" style="114" customWidth="1"/>
    <col min="4" max="4" width="10.33203125" style="114" customWidth="1"/>
    <col min="5" max="5" width="11.5" style="114" customWidth="1"/>
    <col min="6" max="6" width="12.5" style="114" customWidth="1"/>
    <col min="7" max="7" width="6.6640625" style="114" customWidth="1"/>
    <col min="8" max="8" width="8.1640625" style="114" customWidth="1"/>
    <col min="9" max="16" width="6.6640625" style="114" customWidth="1"/>
    <col min="17" max="17" width="7.1640625" style="114" customWidth="1"/>
    <col min="18" max="20" width="6.6640625" style="114" customWidth="1"/>
    <col min="21" max="21" width="9.5" style="148" customWidth="1"/>
    <col min="22" max="22" width="11" style="148" customWidth="1"/>
    <col min="23" max="16384" width="9.1640625" style="109"/>
  </cols>
  <sheetData>
    <row r="1" spans="1:22" ht="82.5" customHeight="1">
      <c r="A1" s="128"/>
      <c r="B1" s="129"/>
      <c r="C1" s="19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2" s="130" customFormat="1" ht="22.9" customHeight="1">
      <c r="C2" s="114"/>
      <c r="D2" s="114"/>
      <c r="E2" s="114"/>
      <c r="F2" s="114"/>
      <c r="G2" s="114"/>
      <c r="H2" s="114"/>
      <c r="I2" s="114"/>
      <c r="J2" s="114"/>
      <c r="K2" s="114"/>
      <c r="L2" s="131"/>
      <c r="M2" s="131"/>
      <c r="N2" s="131"/>
      <c r="O2" s="131"/>
      <c r="P2" s="131"/>
      <c r="Q2" s="131"/>
      <c r="R2" s="131"/>
      <c r="S2" s="131"/>
      <c r="T2" s="131"/>
      <c r="U2" s="132"/>
      <c r="V2" s="132"/>
    </row>
    <row r="3" spans="1:22" s="130" customFormat="1" ht="13.5" customHeight="1">
      <c r="A3" s="197" t="s">
        <v>396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</row>
    <row r="4" spans="1:22" s="130" customFormat="1" ht="28.35" customHeight="1">
      <c r="A4" s="182" t="s">
        <v>319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5" spans="1:22" ht="13.35" customHeight="1">
      <c r="A5" s="185" t="s">
        <v>0</v>
      </c>
      <c r="B5" s="185" t="s">
        <v>1</v>
      </c>
      <c r="C5" s="184" t="s">
        <v>2</v>
      </c>
      <c r="D5" s="184"/>
      <c r="E5" s="184"/>
      <c r="F5" s="186" t="s">
        <v>3</v>
      </c>
      <c r="G5" s="184" t="s">
        <v>4</v>
      </c>
      <c r="H5" s="184"/>
      <c r="I5" s="184"/>
      <c r="J5" s="184"/>
      <c r="K5" s="184"/>
      <c r="L5" s="184"/>
      <c r="M5" s="184" t="s">
        <v>5</v>
      </c>
      <c r="N5" s="184"/>
      <c r="O5" s="184"/>
      <c r="P5" s="184"/>
      <c r="Q5" s="184"/>
      <c r="R5" s="184"/>
      <c r="S5" s="184"/>
      <c r="T5" s="184"/>
      <c r="U5" s="185" t="s">
        <v>6</v>
      </c>
      <c r="V5" s="185" t="s">
        <v>7</v>
      </c>
    </row>
    <row r="6" spans="1:22" ht="26.65" customHeight="1">
      <c r="A6" s="185"/>
      <c r="B6" s="185"/>
      <c r="C6" s="133" t="s">
        <v>8</v>
      </c>
      <c r="D6" s="133" t="s">
        <v>9</v>
      </c>
      <c r="E6" s="133" t="s">
        <v>10</v>
      </c>
      <c r="F6" s="186"/>
      <c r="G6" s="133" t="s">
        <v>11</v>
      </c>
      <c r="H6" s="133" t="s">
        <v>12</v>
      </c>
      <c r="I6" s="133" t="s">
        <v>13</v>
      </c>
      <c r="J6" s="133" t="s">
        <v>14</v>
      </c>
      <c r="K6" s="133" t="s">
        <v>15</v>
      </c>
      <c r="L6" s="133" t="s">
        <v>16</v>
      </c>
      <c r="M6" s="133" t="s">
        <v>17</v>
      </c>
      <c r="N6" s="133" t="s">
        <v>18</v>
      </c>
      <c r="O6" s="133" t="s">
        <v>19</v>
      </c>
      <c r="P6" s="133" t="s">
        <v>20</v>
      </c>
      <c r="Q6" s="133" t="s">
        <v>21</v>
      </c>
      <c r="R6" s="133" t="s">
        <v>22</v>
      </c>
      <c r="S6" s="133" t="s">
        <v>23</v>
      </c>
      <c r="T6" s="133" t="s">
        <v>24</v>
      </c>
      <c r="U6" s="185"/>
      <c r="V6" s="185"/>
    </row>
    <row r="7" spans="1:22" ht="14.65" customHeight="1">
      <c r="A7" s="181" t="s">
        <v>25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</row>
    <row r="8" spans="1:22" ht="12.2" customHeight="1">
      <c r="A8" s="134" t="s">
        <v>26</v>
      </c>
      <c r="B8" s="135">
        <v>150</v>
      </c>
      <c r="C8" s="136">
        <v>5</v>
      </c>
      <c r="D8" s="136">
        <v>7.8</v>
      </c>
      <c r="E8" s="136">
        <v>25.2</v>
      </c>
      <c r="F8" s="136">
        <v>198.2</v>
      </c>
      <c r="G8" s="137">
        <v>7.0000000000000007E-2</v>
      </c>
      <c r="H8" s="137">
        <v>0.51</v>
      </c>
      <c r="I8" s="137">
        <v>0.05</v>
      </c>
      <c r="J8" s="137">
        <v>0.55000000000000004</v>
      </c>
      <c r="K8" s="137">
        <v>0.11</v>
      </c>
      <c r="L8" s="137">
        <v>0.12</v>
      </c>
      <c r="M8" s="137">
        <v>105.98</v>
      </c>
      <c r="N8" s="137">
        <v>25.9</v>
      </c>
      <c r="O8" s="137">
        <v>113.66</v>
      </c>
      <c r="P8" s="137">
        <v>0.55000000000000004</v>
      </c>
      <c r="Q8" s="137">
        <v>183.06</v>
      </c>
      <c r="R8" s="137">
        <v>9.57</v>
      </c>
      <c r="S8" s="137">
        <v>0.01</v>
      </c>
      <c r="T8" s="137">
        <v>0</v>
      </c>
      <c r="U8" s="138" t="s">
        <v>27</v>
      </c>
      <c r="V8" s="138" t="s">
        <v>28</v>
      </c>
    </row>
    <row r="9" spans="1:22" ht="12.2" customHeight="1">
      <c r="A9" s="134" t="s">
        <v>29</v>
      </c>
      <c r="B9" s="135">
        <v>55</v>
      </c>
      <c r="C9" s="136">
        <v>5.8</v>
      </c>
      <c r="D9" s="136">
        <v>11.6</v>
      </c>
      <c r="E9" s="136">
        <v>15.1</v>
      </c>
      <c r="F9" s="136">
        <v>198.2</v>
      </c>
      <c r="G9" s="137">
        <v>0.05</v>
      </c>
      <c r="H9" s="137">
        <v>0.11</v>
      </c>
      <c r="I9" s="137">
        <v>0.09</v>
      </c>
      <c r="J9" s="137">
        <v>0.85</v>
      </c>
      <c r="K9" s="137">
        <v>0.15</v>
      </c>
      <c r="L9" s="137">
        <v>7.0000000000000007E-2</v>
      </c>
      <c r="M9" s="137">
        <v>139.91999999999999</v>
      </c>
      <c r="N9" s="137">
        <v>15.15</v>
      </c>
      <c r="O9" s="137">
        <v>101.72</v>
      </c>
      <c r="P9" s="137">
        <v>0.77</v>
      </c>
      <c r="Q9" s="137">
        <v>53.4</v>
      </c>
      <c r="R9" s="137">
        <v>0</v>
      </c>
      <c r="S9" s="137">
        <v>0.01</v>
      </c>
      <c r="T9" s="137">
        <v>0</v>
      </c>
      <c r="U9" s="138" t="s">
        <v>30</v>
      </c>
      <c r="V9" s="138" t="s">
        <v>31</v>
      </c>
    </row>
    <row r="10" spans="1:22" ht="12.2" customHeight="1">
      <c r="A10" s="134" t="s">
        <v>32</v>
      </c>
      <c r="B10" s="135">
        <v>180</v>
      </c>
      <c r="C10" s="136">
        <v>3</v>
      </c>
      <c r="D10" s="136">
        <v>2.2000000000000002</v>
      </c>
      <c r="E10" s="136">
        <v>12.6</v>
      </c>
      <c r="F10" s="136">
        <v>82.7</v>
      </c>
      <c r="G10" s="137">
        <v>0.03</v>
      </c>
      <c r="H10" s="137">
        <v>0.47</v>
      </c>
      <c r="I10" s="137">
        <v>0.01</v>
      </c>
      <c r="J10" s="137">
        <v>0</v>
      </c>
      <c r="K10" s="137">
        <v>0</v>
      </c>
      <c r="L10" s="137">
        <v>0.1</v>
      </c>
      <c r="M10" s="137">
        <v>100.05</v>
      </c>
      <c r="N10" s="137">
        <v>17.13</v>
      </c>
      <c r="O10" s="137">
        <v>79.099999999999994</v>
      </c>
      <c r="P10" s="137">
        <v>0.36</v>
      </c>
      <c r="Q10" s="137">
        <v>152.30000000000001</v>
      </c>
      <c r="R10" s="137">
        <v>8.1</v>
      </c>
      <c r="S10" s="137">
        <v>0</v>
      </c>
      <c r="T10" s="137">
        <v>0</v>
      </c>
      <c r="U10" s="138" t="s">
        <v>33</v>
      </c>
      <c r="V10" s="138" t="s">
        <v>28</v>
      </c>
    </row>
    <row r="11" spans="1:22" ht="12.2" customHeight="1">
      <c r="A11" s="134" t="s">
        <v>34</v>
      </c>
      <c r="B11" s="135">
        <v>120</v>
      </c>
      <c r="C11" s="136">
        <v>0.5</v>
      </c>
      <c r="D11" s="136">
        <v>0.5</v>
      </c>
      <c r="E11" s="136">
        <v>11.8</v>
      </c>
      <c r="F11" s="136">
        <v>56.4</v>
      </c>
      <c r="G11" s="137">
        <v>0.04</v>
      </c>
      <c r="H11" s="137">
        <v>12</v>
      </c>
      <c r="I11" s="137">
        <v>0.01</v>
      </c>
      <c r="J11" s="137">
        <v>0.76</v>
      </c>
      <c r="K11" s="137">
        <v>0</v>
      </c>
      <c r="L11" s="137">
        <v>0.02</v>
      </c>
      <c r="M11" s="137">
        <v>19.2</v>
      </c>
      <c r="N11" s="137">
        <v>9.6</v>
      </c>
      <c r="O11" s="137">
        <v>13.2</v>
      </c>
      <c r="P11" s="137">
        <v>2.64</v>
      </c>
      <c r="Q11" s="137">
        <v>333.6</v>
      </c>
      <c r="R11" s="137">
        <v>2.4</v>
      </c>
      <c r="S11" s="137">
        <v>0.01</v>
      </c>
      <c r="T11" s="137">
        <v>0</v>
      </c>
      <c r="U11" s="138" t="s">
        <v>35</v>
      </c>
      <c r="V11" s="138" t="s">
        <v>28</v>
      </c>
    </row>
    <row r="12" spans="1:22" s="130" customFormat="1" ht="12.2" customHeight="1">
      <c r="A12" s="106" t="s">
        <v>36</v>
      </c>
      <c r="B12" s="110">
        <v>20</v>
      </c>
      <c r="C12" s="111">
        <v>1.1200000000000001</v>
      </c>
      <c r="D12" s="111">
        <v>0.22</v>
      </c>
      <c r="E12" s="111">
        <v>9.8800000000000008</v>
      </c>
      <c r="F12" s="111">
        <v>45.98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2" t="s">
        <v>61</v>
      </c>
      <c r="V12" s="112">
        <v>2023</v>
      </c>
    </row>
    <row r="13" spans="1:22" ht="12.2" customHeight="1">
      <c r="A13" s="139" t="s">
        <v>37</v>
      </c>
      <c r="B13" s="140">
        <f>SUM(B8:B12)</f>
        <v>525</v>
      </c>
      <c r="C13" s="133">
        <f t="shared" ref="C13:T13" si="0">SUM(C8:C12)</f>
        <v>15.420000000000002</v>
      </c>
      <c r="D13" s="133">
        <f t="shared" si="0"/>
        <v>22.319999999999997</v>
      </c>
      <c r="E13" s="133">
        <f t="shared" si="0"/>
        <v>74.58</v>
      </c>
      <c r="F13" s="133">
        <f t="shared" si="0"/>
        <v>581.48</v>
      </c>
      <c r="G13" s="133">
        <f t="shared" si="0"/>
        <v>0.19000000000000003</v>
      </c>
      <c r="H13" s="133">
        <f t="shared" si="0"/>
        <v>13.09</v>
      </c>
      <c r="I13" s="133">
        <f t="shared" si="0"/>
        <v>0.16000000000000003</v>
      </c>
      <c r="J13" s="133">
        <f t="shared" si="0"/>
        <v>2.16</v>
      </c>
      <c r="K13" s="133">
        <f t="shared" si="0"/>
        <v>0.26</v>
      </c>
      <c r="L13" s="133">
        <f t="shared" si="0"/>
        <v>0.31000000000000005</v>
      </c>
      <c r="M13" s="133">
        <f t="shared" si="0"/>
        <v>365.15</v>
      </c>
      <c r="N13" s="133">
        <f t="shared" si="0"/>
        <v>67.779999999999987</v>
      </c>
      <c r="O13" s="133">
        <f t="shared" si="0"/>
        <v>307.68</v>
      </c>
      <c r="P13" s="133">
        <f t="shared" si="0"/>
        <v>4.32</v>
      </c>
      <c r="Q13" s="133">
        <f t="shared" si="0"/>
        <v>722.36</v>
      </c>
      <c r="R13" s="133">
        <f t="shared" si="0"/>
        <v>20.07</v>
      </c>
      <c r="S13" s="133">
        <f t="shared" si="0"/>
        <v>0.03</v>
      </c>
      <c r="T13" s="133">
        <f t="shared" si="0"/>
        <v>0</v>
      </c>
      <c r="U13" s="141"/>
      <c r="V13" s="141"/>
    </row>
    <row r="14" spans="1:22" ht="14.65" customHeight="1">
      <c r="A14" s="181" t="s">
        <v>38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</row>
    <row r="15" spans="1:22" s="146" customFormat="1" ht="12.2" customHeight="1">
      <c r="A15" s="106" t="s">
        <v>397</v>
      </c>
      <c r="B15" s="142">
        <v>60</v>
      </c>
      <c r="C15" s="143">
        <v>0.7</v>
      </c>
      <c r="D15" s="143">
        <v>0.1</v>
      </c>
      <c r="E15" s="143">
        <v>2.2999999999999998</v>
      </c>
      <c r="F15" s="143">
        <v>14.4</v>
      </c>
      <c r="G15" s="144">
        <v>0.04</v>
      </c>
      <c r="H15" s="144">
        <v>15</v>
      </c>
      <c r="I15" s="144">
        <v>0.1</v>
      </c>
      <c r="J15" s="144">
        <v>0.23</v>
      </c>
      <c r="K15" s="144">
        <v>0</v>
      </c>
      <c r="L15" s="144">
        <v>0.02</v>
      </c>
      <c r="M15" s="144">
        <v>8.4</v>
      </c>
      <c r="N15" s="144">
        <v>12</v>
      </c>
      <c r="O15" s="144">
        <v>15.6</v>
      </c>
      <c r="P15" s="144">
        <v>0.6</v>
      </c>
      <c r="Q15" s="144">
        <v>174</v>
      </c>
      <c r="R15" s="144">
        <v>1.2</v>
      </c>
      <c r="S15" s="144">
        <v>0</v>
      </c>
      <c r="T15" s="144">
        <v>0</v>
      </c>
      <c r="U15" s="145" t="s">
        <v>398</v>
      </c>
      <c r="V15" s="145" t="s">
        <v>39</v>
      </c>
    </row>
    <row r="16" spans="1:22" ht="12.2" customHeight="1">
      <c r="A16" s="134" t="s">
        <v>40</v>
      </c>
      <c r="B16" s="135">
        <v>200</v>
      </c>
      <c r="C16" s="136">
        <v>4.7</v>
      </c>
      <c r="D16" s="136">
        <v>2.1</v>
      </c>
      <c r="E16" s="136">
        <v>20.2</v>
      </c>
      <c r="F16" s="136">
        <v>119.2</v>
      </c>
      <c r="G16" s="137">
        <v>0.14000000000000001</v>
      </c>
      <c r="H16" s="137">
        <v>5.6</v>
      </c>
      <c r="I16" s="137">
        <v>0.18</v>
      </c>
      <c r="J16" s="137">
        <v>0.32</v>
      </c>
      <c r="K16" s="137">
        <v>0</v>
      </c>
      <c r="L16" s="137">
        <v>0</v>
      </c>
      <c r="M16" s="137">
        <v>20.8</v>
      </c>
      <c r="N16" s="137">
        <v>56.8</v>
      </c>
      <c r="O16" s="137">
        <v>100</v>
      </c>
      <c r="P16" s="137">
        <v>2</v>
      </c>
      <c r="Q16" s="137">
        <v>0</v>
      </c>
      <c r="R16" s="137">
        <v>0</v>
      </c>
      <c r="S16" s="137">
        <v>0</v>
      </c>
      <c r="T16" s="137">
        <v>0</v>
      </c>
      <c r="U16" s="138" t="s">
        <v>41</v>
      </c>
      <c r="V16" s="138" t="s">
        <v>31</v>
      </c>
    </row>
    <row r="17" spans="1:22" ht="12.2" customHeight="1">
      <c r="A17" s="134" t="s">
        <v>42</v>
      </c>
      <c r="B17" s="135">
        <v>150</v>
      </c>
      <c r="C17" s="136">
        <v>2.9</v>
      </c>
      <c r="D17" s="136">
        <v>4.3</v>
      </c>
      <c r="E17" s="136">
        <v>23.8</v>
      </c>
      <c r="F17" s="136">
        <v>150.1</v>
      </c>
      <c r="G17" s="137">
        <v>0.14000000000000001</v>
      </c>
      <c r="H17" s="137">
        <v>12</v>
      </c>
      <c r="I17" s="137">
        <v>0.03</v>
      </c>
      <c r="J17" s="137">
        <v>0.27</v>
      </c>
      <c r="K17" s="137">
        <v>0.08</v>
      </c>
      <c r="L17" s="137">
        <v>0.09</v>
      </c>
      <c r="M17" s="137">
        <v>23.26</v>
      </c>
      <c r="N17" s="137">
        <v>32.29</v>
      </c>
      <c r="O17" s="137">
        <v>80.11</v>
      </c>
      <c r="P17" s="137">
        <v>1.4</v>
      </c>
      <c r="Q17" s="137">
        <v>853.24</v>
      </c>
      <c r="R17" s="137">
        <v>7.5</v>
      </c>
      <c r="S17" s="137">
        <v>0.04</v>
      </c>
      <c r="T17" s="137">
        <v>0</v>
      </c>
      <c r="U17" s="138" t="s">
        <v>43</v>
      </c>
      <c r="V17" s="138" t="s">
        <v>28</v>
      </c>
    </row>
    <row r="18" spans="1:22" ht="12.2" customHeight="1">
      <c r="A18" s="134" t="s">
        <v>44</v>
      </c>
      <c r="B18" s="135">
        <v>105</v>
      </c>
      <c r="C18" s="136">
        <v>10.6</v>
      </c>
      <c r="D18" s="136">
        <v>18.399999999999999</v>
      </c>
      <c r="E18" s="136">
        <v>8.5</v>
      </c>
      <c r="F18" s="136">
        <v>202.7</v>
      </c>
      <c r="G18" s="137">
        <v>0.09</v>
      </c>
      <c r="H18" s="137">
        <v>6.67</v>
      </c>
      <c r="I18" s="137">
        <v>0.9</v>
      </c>
      <c r="J18" s="137">
        <v>3.89</v>
      </c>
      <c r="K18" s="137">
        <v>0</v>
      </c>
      <c r="L18" s="137">
        <v>0.1</v>
      </c>
      <c r="M18" s="137">
        <v>55.3</v>
      </c>
      <c r="N18" s="137">
        <v>50.55</v>
      </c>
      <c r="O18" s="137">
        <v>164.61</v>
      </c>
      <c r="P18" s="137">
        <v>1.1100000000000001</v>
      </c>
      <c r="Q18" s="137">
        <v>420.15</v>
      </c>
      <c r="R18" s="137">
        <v>92.87</v>
      </c>
      <c r="S18" s="137">
        <v>0.41</v>
      </c>
      <c r="T18" s="137">
        <v>0.01</v>
      </c>
      <c r="U18" s="138" t="s">
        <v>45</v>
      </c>
      <c r="V18" s="138" t="s">
        <v>31</v>
      </c>
    </row>
    <row r="19" spans="1:22" ht="12.2" customHeight="1">
      <c r="A19" s="134" t="s">
        <v>46</v>
      </c>
      <c r="B19" s="135">
        <v>200</v>
      </c>
      <c r="C19" s="136">
        <v>0.4</v>
      </c>
      <c r="D19" s="136">
        <v>0</v>
      </c>
      <c r="E19" s="136">
        <v>29.1</v>
      </c>
      <c r="F19" s="136">
        <v>119.8</v>
      </c>
      <c r="G19" s="137">
        <v>0</v>
      </c>
      <c r="H19" s="137">
        <v>0.16</v>
      </c>
      <c r="I19" s="137">
        <v>0</v>
      </c>
      <c r="J19" s="137">
        <v>0</v>
      </c>
      <c r="K19" s="137">
        <v>0</v>
      </c>
      <c r="L19" s="137">
        <v>0.01</v>
      </c>
      <c r="M19" s="137">
        <v>31.82</v>
      </c>
      <c r="N19" s="137">
        <v>7.42</v>
      </c>
      <c r="O19" s="137">
        <v>19.399999999999999</v>
      </c>
      <c r="P19" s="137">
        <v>1.08</v>
      </c>
      <c r="Q19" s="137">
        <v>118.21</v>
      </c>
      <c r="R19" s="137">
        <v>0</v>
      </c>
      <c r="S19" s="137">
        <v>0.01</v>
      </c>
      <c r="T19" s="137">
        <v>0</v>
      </c>
      <c r="U19" s="138" t="s">
        <v>47</v>
      </c>
      <c r="V19" s="138" t="s">
        <v>28</v>
      </c>
    </row>
    <row r="20" spans="1:22" s="130" customFormat="1" ht="12.2" customHeight="1">
      <c r="A20" s="106" t="s">
        <v>48</v>
      </c>
      <c r="B20" s="110">
        <v>30</v>
      </c>
      <c r="C20" s="111">
        <v>2.2999999999999998</v>
      </c>
      <c r="D20" s="111">
        <v>0.19</v>
      </c>
      <c r="E20" s="111">
        <v>15.05</v>
      </c>
      <c r="F20" s="111">
        <v>71.05</v>
      </c>
      <c r="G20" s="111">
        <v>0.05</v>
      </c>
      <c r="H20" s="111">
        <v>0</v>
      </c>
      <c r="I20" s="111">
        <v>0</v>
      </c>
      <c r="J20" s="111">
        <v>0.59</v>
      </c>
      <c r="K20" s="111">
        <v>0</v>
      </c>
      <c r="L20" s="111">
        <v>0.02</v>
      </c>
      <c r="M20" s="111">
        <v>6.9</v>
      </c>
      <c r="N20" s="111">
        <v>9.9</v>
      </c>
      <c r="O20" s="111">
        <v>25.2</v>
      </c>
      <c r="P20" s="111">
        <v>0.6</v>
      </c>
      <c r="Q20" s="111">
        <v>38.700000000000003</v>
      </c>
      <c r="R20" s="111">
        <v>0</v>
      </c>
      <c r="S20" s="111">
        <v>0</v>
      </c>
      <c r="T20" s="111">
        <v>0</v>
      </c>
      <c r="U20" s="112" t="s">
        <v>61</v>
      </c>
      <c r="V20" s="112">
        <v>2023</v>
      </c>
    </row>
    <row r="21" spans="1:22" s="130" customFormat="1" ht="12.2" customHeight="1">
      <c r="A21" s="106" t="s">
        <v>36</v>
      </c>
      <c r="B21" s="110">
        <v>30</v>
      </c>
      <c r="C21" s="111">
        <v>1.99</v>
      </c>
      <c r="D21" s="111">
        <v>0.26</v>
      </c>
      <c r="E21" s="111">
        <v>12.72</v>
      </c>
      <c r="F21" s="111">
        <v>61.19</v>
      </c>
      <c r="G21" s="111">
        <v>0.05</v>
      </c>
      <c r="H21" s="111">
        <v>0</v>
      </c>
      <c r="I21" s="111">
        <v>0</v>
      </c>
      <c r="J21" s="111">
        <v>0.66</v>
      </c>
      <c r="K21" s="111">
        <v>0</v>
      </c>
      <c r="L21" s="111">
        <v>0.02</v>
      </c>
      <c r="M21" s="111">
        <v>5.4</v>
      </c>
      <c r="N21" s="111">
        <v>5.7</v>
      </c>
      <c r="O21" s="111">
        <v>26.1</v>
      </c>
      <c r="P21" s="111">
        <v>1.2</v>
      </c>
      <c r="Q21" s="111">
        <v>40.799999999999997</v>
      </c>
      <c r="R21" s="111">
        <v>1.68</v>
      </c>
      <c r="S21" s="111">
        <v>0</v>
      </c>
      <c r="T21" s="111">
        <v>0</v>
      </c>
      <c r="U21" s="112" t="s">
        <v>61</v>
      </c>
      <c r="V21" s="112">
        <v>2023</v>
      </c>
    </row>
    <row r="22" spans="1:22" ht="21.6" customHeight="1">
      <c r="A22" s="139" t="s">
        <v>37</v>
      </c>
      <c r="B22" s="140">
        <f>SUM(B15:B21)</f>
        <v>775</v>
      </c>
      <c r="C22" s="133">
        <f t="shared" ref="C22:T22" si="1">SUM(C15:C21)</f>
        <v>23.589999999999996</v>
      </c>
      <c r="D22" s="133">
        <f t="shared" si="1"/>
        <v>25.35</v>
      </c>
      <c r="E22" s="133">
        <f t="shared" si="1"/>
        <v>111.67</v>
      </c>
      <c r="F22" s="133">
        <f t="shared" si="1"/>
        <v>738.43999999999983</v>
      </c>
      <c r="G22" s="133">
        <f t="shared" si="1"/>
        <v>0.51</v>
      </c>
      <c r="H22" s="133">
        <f t="shared" si="1"/>
        <v>39.43</v>
      </c>
      <c r="I22" s="133">
        <f t="shared" si="1"/>
        <v>1.21</v>
      </c>
      <c r="J22" s="133">
        <f t="shared" si="1"/>
        <v>5.96</v>
      </c>
      <c r="K22" s="133">
        <f t="shared" si="1"/>
        <v>0.08</v>
      </c>
      <c r="L22" s="133">
        <f t="shared" si="1"/>
        <v>0.26</v>
      </c>
      <c r="M22" s="133">
        <f t="shared" si="1"/>
        <v>151.88000000000002</v>
      </c>
      <c r="N22" s="133">
        <f t="shared" si="1"/>
        <v>174.65999999999997</v>
      </c>
      <c r="O22" s="133">
        <f t="shared" si="1"/>
        <v>431.02</v>
      </c>
      <c r="P22" s="133">
        <f t="shared" si="1"/>
        <v>7.99</v>
      </c>
      <c r="Q22" s="133">
        <f t="shared" si="1"/>
        <v>1645.1</v>
      </c>
      <c r="R22" s="133">
        <f t="shared" si="1"/>
        <v>103.25000000000001</v>
      </c>
      <c r="S22" s="133">
        <f t="shared" si="1"/>
        <v>0.45999999999999996</v>
      </c>
      <c r="T22" s="133">
        <f t="shared" si="1"/>
        <v>0.01</v>
      </c>
      <c r="U22" s="141"/>
      <c r="V22" s="141"/>
    </row>
    <row r="23" spans="1:22" ht="14.65" customHeight="1">
      <c r="A23" s="181" t="s">
        <v>49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</row>
    <row r="24" spans="1:22" ht="12.2" customHeight="1">
      <c r="A24" s="134" t="s">
        <v>376</v>
      </c>
      <c r="B24" s="135">
        <v>150</v>
      </c>
      <c r="C24" s="136">
        <v>9.5</v>
      </c>
      <c r="D24" s="136">
        <v>7.5</v>
      </c>
      <c r="E24" s="136">
        <v>8.8000000000000007</v>
      </c>
      <c r="F24" s="136">
        <v>165.9</v>
      </c>
      <c r="G24" s="137">
        <v>0.17</v>
      </c>
      <c r="H24" s="137">
        <v>19.23</v>
      </c>
      <c r="I24" s="137">
        <v>4.16</v>
      </c>
      <c r="J24" s="137">
        <v>3.11</v>
      </c>
      <c r="K24" s="137">
        <v>0</v>
      </c>
      <c r="L24" s="137">
        <v>0.99</v>
      </c>
      <c r="M24" s="137">
        <v>36.119999999999997</v>
      </c>
      <c r="N24" s="137">
        <v>28.71</v>
      </c>
      <c r="O24" s="137">
        <v>196.02</v>
      </c>
      <c r="P24" s="137">
        <v>4.3899999999999997</v>
      </c>
      <c r="Q24" s="137">
        <v>473.96</v>
      </c>
      <c r="R24" s="137">
        <v>7.46</v>
      </c>
      <c r="S24" s="137">
        <v>0.13</v>
      </c>
      <c r="T24" s="137">
        <v>0.02</v>
      </c>
      <c r="U24" s="138" t="s">
        <v>51</v>
      </c>
      <c r="V24" s="138">
        <v>2017</v>
      </c>
    </row>
    <row r="25" spans="1:22" ht="12.2" customHeight="1">
      <c r="A25" s="134" t="s">
        <v>52</v>
      </c>
      <c r="B25" s="135">
        <v>200</v>
      </c>
      <c r="C25" s="136">
        <v>1</v>
      </c>
      <c r="D25" s="136">
        <v>0.2</v>
      </c>
      <c r="E25" s="136">
        <v>19.600000000000001</v>
      </c>
      <c r="F25" s="136">
        <v>83.4</v>
      </c>
      <c r="G25" s="137">
        <v>0.02</v>
      </c>
      <c r="H25" s="137">
        <v>1.6</v>
      </c>
      <c r="I25" s="137">
        <v>0</v>
      </c>
      <c r="J25" s="137">
        <v>0</v>
      </c>
      <c r="K25" s="137">
        <v>0</v>
      </c>
      <c r="L25" s="137">
        <v>0.02</v>
      </c>
      <c r="M25" s="137">
        <v>12.6</v>
      </c>
      <c r="N25" s="137">
        <v>7.2</v>
      </c>
      <c r="O25" s="137">
        <v>12.6</v>
      </c>
      <c r="P25" s="137">
        <v>2.52</v>
      </c>
      <c r="Q25" s="137">
        <v>240</v>
      </c>
      <c r="R25" s="137">
        <v>2</v>
      </c>
      <c r="S25" s="137">
        <v>0</v>
      </c>
      <c r="T25" s="137">
        <v>0</v>
      </c>
      <c r="U25" s="138" t="s">
        <v>53</v>
      </c>
      <c r="V25" s="138" t="s">
        <v>39</v>
      </c>
    </row>
    <row r="26" spans="1:22" s="130" customFormat="1" ht="12.2" customHeight="1">
      <c r="A26" s="106" t="s">
        <v>36</v>
      </c>
      <c r="B26" s="110">
        <v>20</v>
      </c>
      <c r="C26" s="111">
        <v>1.1200000000000001</v>
      </c>
      <c r="D26" s="111">
        <v>0.22</v>
      </c>
      <c r="E26" s="111">
        <v>9.8800000000000008</v>
      </c>
      <c r="F26" s="111">
        <v>45.98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2" t="s">
        <v>61</v>
      </c>
      <c r="V26" s="112">
        <v>2023</v>
      </c>
    </row>
    <row r="27" spans="1:22" ht="12.2" customHeight="1">
      <c r="A27" s="139" t="s">
        <v>37</v>
      </c>
      <c r="B27" s="140">
        <f>SUM(B24:B26)</f>
        <v>370</v>
      </c>
      <c r="C27" s="133">
        <f t="shared" ref="C27:T27" si="2">SUM(C24:C26)</f>
        <v>11.620000000000001</v>
      </c>
      <c r="D27" s="133">
        <f t="shared" si="2"/>
        <v>7.92</v>
      </c>
      <c r="E27" s="133">
        <f t="shared" si="2"/>
        <v>38.28</v>
      </c>
      <c r="F27" s="133">
        <f t="shared" si="2"/>
        <v>295.28000000000003</v>
      </c>
      <c r="G27" s="133">
        <f t="shared" si="2"/>
        <v>0.19</v>
      </c>
      <c r="H27" s="133">
        <f t="shared" si="2"/>
        <v>20.830000000000002</v>
      </c>
      <c r="I27" s="133">
        <f t="shared" si="2"/>
        <v>4.16</v>
      </c>
      <c r="J27" s="133">
        <f t="shared" si="2"/>
        <v>3.11</v>
      </c>
      <c r="K27" s="133">
        <f t="shared" si="2"/>
        <v>0</v>
      </c>
      <c r="L27" s="133">
        <f t="shared" si="2"/>
        <v>1.01</v>
      </c>
      <c r="M27" s="133">
        <f t="shared" si="2"/>
        <v>48.72</v>
      </c>
      <c r="N27" s="133">
        <f t="shared" si="2"/>
        <v>35.910000000000004</v>
      </c>
      <c r="O27" s="133">
        <f t="shared" si="2"/>
        <v>208.62</v>
      </c>
      <c r="P27" s="133">
        <f t="shared" si="2"/>
        <v>6.91</v>
      </c>
      <c r="Q27" s="133">
        <f t="shared" si="2"/>
        <v>713.96</v>
      </c>
      <c r="R27" s="133">
        <f t="shared" si="2"/>
        <v>9.4600000000000009</v>
      </c>
      <c r="S27" s="133">
        <f t="shared" si="2"/>
        <v>0.13</v>
      </c>
      <c r="T27" s="133">
        <f t="shared" si="2"/>
        <v>0.02</v>
      </c>
      <c r="U27" s="141"/>
      <c r="V27" s="141"/>
    </row>
    <row r="28" spans="1:22" ht="21.6" customHeight="1">
      <c r="A28" s="178" t="s">
        <v>54</v>
      </c>
      <c r="B28" s="178"/>
      <c r="C28" s="147">
        <f>C27+C22+C13</f>
        <v>50.629999999999995</v>
      </c>
      <c r="D28" s="147">
        <f t="shared" ref="D28:T28" si="3">D27+D22+D13</f>
        <v>55.59</v>
      </c>
      <c r="E28" s="147">
        <f t="shared" si="3"/>
        <v>224.52999999999997</v>
      </c>
      <c r="F28" s="147">
        <f t="shared" si="3"/>
        <v>1615.1999999999998</v>
      </c>
      <c r="G28" s="147">
        <f t="shared" si="3"/>
        <v>0.89</v>
      </c>
      <c r="H28" s="147">
        <f t="shared" si="3"/>
        <v>73.350000000000009</v>
      </c>
      <c r="I28" s="147">
        <f t="shared" si="3"/>
        <v>5.53</v>
      </c>
      <c r="J28" s="147">
        <f t="shared" si="3"/>
        <v>11.23</v>
      </c>
      <c r="K28" s="147">
        <f t="shared" si="3"/>
        <v>0.34</v>
      </c>
      <c r="L28" s="147">
        <f t="shared" si="3"/>
        <v>1.58</v>
      </c>
      <c r="M28" s="147">
        <f t="shared" si="3"/>
        <v>565.75</v>
      </c>
      <c r="N28" s="147">
        <f t="shared" si="3"/>
        <v>278.34999999999997</v>
      </c>
      <c r="O28" s="147">
        <f t="shared" si="3"/>
        <v>947.31999999999994</v>
      </c>
      <c r="P28" s="147">
        <f t="shared" si="3"/>
        <v>19.22</v>
      </c>
      <c r="Q28" s="147">
        <f t="shared" si="3"/>
        <v>3081.42</v>
      </c>
      <c r="R28" s="147">
        <f t="shared" si="3"/>
        <v>132.78</v>
      </c>
      <c r="S28" s="147">
        <f t="shared" si="3"/>
        <v>0.62</v>
      </c>
      <c r="T28" s="147">
        <f t="shared" si="3"/>
        <v>0.03</v>
      </c>
      <c r="U28" s="141"/>
      <c r="V28" s="141"/>
    </row>
    <row r="29" spans="1:22" s="130" customFormat="1" ht="28.35" customHeight="1">
      <c r="A29" s="182" t="s">
        <v>320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</row>
    <row r="30" spans="1:22" ht="13.35" customHeight="1">
      <c r="A30" s="185" t="s">
        <v>0</v>
      </c>
      <c r="B30" s="185" t="s">
        <v>1</v>
      </c>
      <c r="C30" s="184" t="s">
        <v>2</v>
      </c>
      <c r="D30" s="184"/>
      <c r="E30" s="184"/>
      <c r="F30" s="186" t="s">
        <v>3</v>
      </c>
      <c r="G30" s="184" t="s">
        <v>4</v>
      </c>
      <c r="H30" s="184"/>
      <c r="I30" s="184"/>
      <c r="J30" s="184"/>
      <c r="K30" s="184"/>
      <c r="L30" s="184"/>
      <c r="M30" s="184" t="s">
        <v>5</v>
      </c>
      <c r="N30" s="184"/>
      <c r="O30" s="184"/>
      <c r="P30" s="184"/>
      <c r="Q30" s="184"/>
      <c r="R30" s="184"/>
      <c r="S30" s="184"/>
      <c r="T30" s="184"/>
      <c r="U30" s="185" t="s">
        <v>6</v>
      </c>
      <c r="V30" s="185" t="s">
        <v>7</v>
      </c>
    </row>
    <row r="31" spans="1:22" ht="26.65" customHeight="1">
      <c r="A31" s="185"/>
      <c r="B31" s="185"/>
      <c r="C31" s="133" t="s">
        <v>8</v>
      </c>
      <c r="D31" s="133" t="s">
        <v>9</v>
      </c>
      <c r="E31" s="133" t="s">
        <v>10</v>
      </c>
      <c r="F31" s="186"/>
      <c r="G31" s="133" t="s">
        <v>11</v>
      </c>
      <c r="H31" s="133" t="s">
        <v>12</v>
      </c>
      <c r="I31" s="133" t="s">
        <v>13</v>
      </c>
      <c r="J31" s="133" t="s">
        <v>14</v>
      </c>
      <c r="K31" s="133" t="s">
        <v>15</v>
      </c>
      <c r="L31" s="133" t="s">
        <v>16</v>
      </c>
      <c r="M31" s="133" t="s">
        <v>17</v>
      </c>
      <c r="N31" s="133" t="s">
        <v>18</v>
      </c>
      <c r="O31" s="133" t="s">
        <v>19</v>
      </c>
      <c r="P31" s="133" t="s">
        <v>20</v>
      </c>
      <c r="Q31" s="133" t="s">
        <v>21</v>
      </c>
      <c r="R31" s="133" t="s">
        <v>22</v>
      </c>
      <c r="S31" s="133" t="s">
        <v>23</v>
      </c>
      <c r="T31" s="133" t="s">
        <v>24</v>
      </c>
      <c r="U31" s="185"/>
      <c r="V31" s="185"/>
    </row>
    <row r="32" spans="1:22" ht="14.65" customHeight="1">
      <c r="A32" s="181" t="s">
        <v>25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</row>
    <row r="33" spans="1:22" s="146" customFormat="1" ht="12.2" customHeight="1">
      <c r="A33" s="106" t="s">
        <v>399</v>
      </c>
      <c r="B33" s="142">
        <v>60</v>
      </c>
      <c r="C33" s="143">
        <v>0.5</v>
      </c>
      <c r="D33" s="143">
        <v>0.1</v>
      </c>
      <c r="E33" s="143">
        <v>1.5</v>
      </c>
      <c r="F33" s="143">
        <v>8.4</v>
      </c>
      <c r="G33" s="144">
        <v>0.02</v>
      </c>
      <c r="H33" s="144">
        <v>6</v>
      </c>
      <c r="I33" s="144">
        <v>0.01</v>
      </c>
      <c r="J33" s="144">
        <v>0.06</v>
      </c>
      <c r="K33" s="144">
        <v>0</v>
      </c>
      <c r="L33" s="144">
        <v>0.02</v>
      </c>
      <c r="M33" s="144">
        <v>13.8</v>
      </c>
      <c r="N33" s="144">
        <v>8.4</v>
      </c>
      <c r="O33" s="144">
        <v>25.2</v>
      </c>
      <c r="P33" s="144">
        <v>0.6</v>
      </c>
      <c r="Q33" s="144">
        <v>84.6</v>
      </c>
      <c r="R33" s="144">
        <v>1.8</v>
      </c>
      <c r="S33" s="144">
        <v>0.01</v>
      </c>
      <c r="T33" s="144">
        <v>0</v>
      </c>
      <c r="U33" s="145" t="s">
        <v>398</v>
      </c>
      <c r="V33" s="145" t="s">
        <v>39</v>
      </c>
    </row>
    <row r="34" spans="1:22" ht="12.2" customHeight="1">
      <c r="A34" s="134" t="s">
        <v>56</v>
      </c>
      <c r="B34" s="135">
        <v>150</v>
      </c>
      <c r="C34" s="111">
        <v>10.3</v>
      </c>
      <c r="D34" s="111">
        <v>19</v>
      </c>
      <c r="E34" s="111">
        <v>13.2</v>
      </c>
      <c r="F34" s="111">
        <v>288.10000000000002</v>
      </c>
      <c r="G34" s="137">
        <v>0.26</v>
      </c>
      <c r="H34" s="137">
        <v>7.21</v>
      </c>
      <c r="I34" s="137">
        <v>0.39</v>
      </c>
      <c r="J34" s="137">
        <v>0.33</v>
      </c>
      <c r="K34" s="137">
        <v>0.05</v>
      </c>
      <c r="L34" s="137">
        <v>0.1</v>
      </c>
      <c r="M34" s="137">
        <v>37.15</v>
      </c>
      <c r="N34" s="137">
        <v>31.05</v>
      </c>
      <c r="O34" s="137">
        <v>123.16</v>
      </c>
      <c r="P34" s="137">
        <v>1.69</v>
      </c>
      <c r="Q34" s="137">
        <v>448.05</v>
      </c>
      <c r="R34" s="137">
        <v>7.47</v>
      </c>
      <c r="S34" s="137">
        <v>0.06</v>
      </c>
      <c r="T34" s="137">
        <v>0</v>
      </c>
      <c r="U34" s="138" t="s">
        <v>57</v>
      </c>
      <c r="V34" s="138" t="s">
        <v>58</v>
      </c>
    </row>
    <row r="35" spans="1:22" ht="12.2" customHeight="1">
      <c r="A35" s="134" t="s">
        <v>59</v>
      </c>
      <c r="B35" s="135">
        <v>200</v>
      </c>
      <c r="C35" s="111">
        <v>1</v>
      </c>
      <c r="D35" s="111">
        <v>0.2</v>
      </c>
      <c r="E35" s="111">
        <v>19.600000000000001</v>
      </c>
      <c r="F35" s="111">
        <v>83.4</v>
      </c>
      <c r="G35" s="137">
        <v>0.02</v>
      </c>
      <c r="H35" s="137">
        <v>5.92</v>
      </c>
      <c r="I35" s="137">
        <v>0.02</v>
      </c>
      <c r="J35" s="137">
        <v>0</v>
      </c>
      <c r="K35" s="137">
        <v>0</v>
      </c>
      <c r="L35" s="137">
        <v>0.03</v>
      </c>
      <c r="M35" s="137">
        <v>30.6</v>
      </c>
      <c r="N35" s="137">
        <v>10.8</v>
      </c>
      <c r="O35" s="137">
        <v>32.4</v>
      </c>
      <c r="P35" s="137">
        <v>0.54</v>
      </c>
      <c r="Q35" s="137">
        <v>500</v>
      </c>
      <c r="R35" s="137">
        <v>0</v>
      </c>
      <c r="S35" s="137">
        <v>0</v>
      </c>
      <c r="T35" s="137">
        <v>0</v>
      </c>
      <c r="U35" s="138" t="s">
        <v>53</v>
      </c>
      <c r="V35" s="138" t="s">
        <v>39</v>
      </c>
    </row>
    <row r="36" spans="1:22" ht="12.2" customHeight="1">
      <c r="A36" s="134" t="s">
        <v>48</v>
      </c>
      <c r="B36" s="135">
        <v>50</v>
      </c>
      <c r="C36" s="136">
        <v>3.8</v>
      </c>
      <c r="D36" s="136">
        <v>0.3</v>
      </c>
      <c r="E36" s="136">
        <v>25.1</v>
      </c>
      <c r="F36" s="136">
        <v>118.4</v>
      </c>
      <c r="G36" s="137">
        <v>0.08</v>
      </c>
      <c r="H36" s="137">
        <v>0</v>
      </c>
      <c r="I36" s="137">
        <v>0</v>
      </c>
      <c r="J36" s="137">
        <v>0.98</v>
      </c>
      <c r="K36" s="137">
        <v>0</v>
      </c>
      <c r="L36" s="137">
        <v>0.03</v>
      </c>
      <c r="M36" s="137">
        <v>11.5</v>
      </c>
      <c r="N36" s="137">
        <v>16.5</v>
      </c>
      <c r="O36" s="137">
        <v>42</v>
      </c>
      <c r="P36" s="137">
        <v>1</v>
      </c>
      <c r="Q36" s="137">
        <v>64.5</v>
      </c>
      <c r="R36" s="137">
        <v>0</v>
      </c>
      <c r="S36" s="137">
        <v>0.01</v>
      </c>
      <c r="T36" s="137">
        <v>0</v>
      </c>
      <c r="U36" s="138" t="s">
        <v>61</v>
      </c>
      <c r="V36" s="138">
        <v>2023</v>
      </c>
    </row>
    <row r="37" spans="1:22" ht="12.2" customHeight="1">
      <c r="A37" s="134" t="s">
        <v>36</v>
      </c>
      <c r="B37" s="135">
        <v>40</v>
      </c>
      <c r="C37" s="136">
        <v>2.6</v>
      </c>
      <c r="D37" s="136">
        <v>0.4</v>
      </c>
      <c r="E37" s="136">
        <v>17</v>
      </c>
      <c r="F37" s="136">
        <v>81.599999999999994</v>
      </c>
      <c r="G37" s="137">
        <v>7.0000000000000007E-2</v>
      </c>
      <c r="H37" s="137">
        <v>0</v>
      </c>
      <c r="I37" s="137">
        <v>0</v>
      </c>
      <c r="J37" s="137">
        <v>0.88</v>
      </c>
      <c r="K37" s="137">
        <v>0</v>
      </c>
      <c r="L37" s="137">
        <v>0.03</v>
      </c>
      <c r="M37" s="137">
        <v>7.2</v>
      </c>
      <c r="N37" s="137">
        <v>7.6</v>
      </c>
      <c r="O37" s="137">
        <v>34.799999999999997</v>
      </c>
      <c r="P37" s="137">
        <v>1.6</v>
      </c>
      <c r="Q37" s="137">
        <v>54.4</v>
      </c>
      <c r="R37" s="137">
        <v>2.2400000000000002</v>
      </c>
      <c r="S37" s="137">
        <v>0</v>
      </c>
      <c r="T37" s="137">
        <v>0</v>
      </c>
      <c r="U37" s="138" t="s">
        <v>61</v>
      </c>
      <c r="V37" s="138">
        <v>2023</v>
      </c>
    </row>
    <row r="38" spans="1:22" ht="21.6" customHeight="1">
      <c r="A38" s="139" t="s">
        <v>37</v>
      </c>
      <c r="B38" s="140">
        <f t="shared" ref="B38:T38" si="4">SUM(B33:B37)</f>
        <v>500</v>
      </c>
      <c r="C38" s="133">
        <f t="shared" si="4"/>
        <v>18.200000000000003</v>
      </c>
      <c r="D38" s="133">
        <f t="shared" si="4"/>
        <v>20</v>
      </c>
      <c r="E38" s="133">
        <f t="shared" si="4"/>
        <v>76.400000000000006</v>
      </c>
      <c r="F38" s="133">
        <f t="shared" si="4"/>
        <v>579.9</v>
      </c>
      <c r="G38" s="133">
        <f t="shared" si="4"/>
        <v>0.45000000000000007</v>
      </c>
      <c r="H38" s="133">
        <f t="shared" si="4"/>
        <v>19.130000000000003</v>
      </c>
      <c r="I38" s="133">
        <f t="shared" si="4"/>
        <v>0.42000000000000004</v>
      </c>
      <c r="J38" s="133">
        <f t="shared" si="4"/>
        <v>2.25</v>
      </c>
      <c r="K38" s="133">
        <f t="shared" si="4"/>
        <v>0.05</v>
      </c>
      <c r="L38" s="133">
        <f t="shared" si="4"/>
        <v>0.21000000000000002</v>
      </c>
      <c r="M38" s="133">
        <f t="shared" si="4"/>
        <v>100.25000000000001</v>
      </c>
      <c r="N38" s="133">
        <f t="shared" si="4"/>
        <v>74.349999999999994</v>
      </c>
      <c r="O38" s="133">
        <f t="shared" si="4"/>
        <v>257.56</v>
      </c>
      <c r="P38" s="133">
        <f t="shared" si="4"/>
        <v>5.43</v>
      </c>
      <c r="Q38" s="133">
        <f t="shared" si="4"/>
        <v>1151.5500000000002</v>
      </c>
      <c r="R38" s="133">
        <f t="shared" si="4"/>
        <v>11.51</v>
      </c>
      <c r="S38" s="133">
        <f t="shared" si="4"/>
        <v>7.9999999999999988E-2</v>
      </c>
      <c r="T38" s="133">
        <f t="shared" si="4"/>
        <v>0</v>
      </c>
      <c r="U38" s="141"/>
      <c r="V38" s="141"/>
    </row>
    <row r="39" spans="1:22" ht="14.65" customHeight="1">
      <c r="A39" s="181" t="s">
        <v>38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</row>
    <row r="40" spans="1:22" s="146" customFormat="1" ht="12.2" customHeight="1">
      <c r="A40" s="106" t="s">
        <v>402</v>
      </c>
      <c r="B40" s="142">
        <v>60</v>
      </c>
      <c r="C40" s="143">
        <v>0.7</v>
      </c>
      <c r="D40" s="143">
        <v>0.1</v>
      </c>
      <c r="E40" s="143">
        <v>2.2999999999999998</v>
      </c>
      <c r="F40" s="143">
        <v>14.4</v>
      </c>
      <c r="G40" s="144">
        <v>0.04</v>
      </c>
      <c r="H40" s="144">
        <v>15</v>
      </c>
      <c r="I40" s="144">
        <v>0.1</v>
      </c>
      <c r="J40" s="144">
        <v>0.23</v>
      </c>
      <c r="K40" s="144">
        <v>0</v>
      </c>
      <c r="L40" s="144">
        <v>0.02</v>
      </c>
      <c r="M40" s="144">
        <v>8.4</v>
      </c>
      <c r="N40" s="144">
        <v>12</v>
      </c>
      <c r="O40" s="144">
        <v>15.6</v>
      </c>
      <c r="P40" s="144">
        <v>0.6</v>
      </c>
      <c r="Q40" s="144">
        <v>174</v>
      </c>
      <c r="R40" s="144">
        <v>1.2</v>
      </c>
      <c r="S40" s="144">
        <v>0</v>
      </c>
      <c r="T40" s="144">
        <v>0</v>
      </c>
      <c r="U40" s="145" t="s">
        <v>398</v>
      </c>
      <c r="V40" s="145" t="s">
        <v>39</v>
      </c>
    </row>
    <row r="41" spans="1:22" ht="12.2" customHeight="1">
      <c r="A41" s="134" t="s">
        <v>63</v>
      </c>
      <c r="B41" s="135">
        <v>220</v>
      </c>
      <c r="C41" s="136">
        <v>3</v>
      </c>
      <c r="D41" s="136">
        <v>4.7</v>
      </c>
      <c r="E41" s="136">
        <v>19.399999999999999</v>
      </c>
      <c r="F41" s="136">
        <v>107.3</v>
      </c>
      <c r="G41" s="137">
        <v>0.06</v>
      </c>
      <c r="H41" s="137">
        <v>5.52</v>
      </c>
      <c r="I41" s="137">
        <v>0.19</v>
      </c>
      <c r="J41" s="137">
        <v>1.84</v>
      </c>
      <c r="K41" s="137">
        <v>0</v>
      </c>
      <c r="L41" s="137">
        <v>0.04</v>
      </c>
      <c r="M41" s="137">
        <v>49.24</v>
      </c>
      <c r="N41" s="137">
        <v>26.69</v>
      </c>
      <c r="O41" s="137">
        <v>72.25</v>
      </c>
      <c r="P41" s="137">
        <v>1.3</v>
      </c>
      <c r="Q41" s="137">
        <v>364.3</v>
      </c>
      <c r="R41" s="137">
        <v>3.94</v>
      </c>
      <c r="S41" s="137">
        <v>0.02</v>
      </c>
      <c r="T41" s="137">
        <v>0</v>
      </c>
      <c r="U41" s="138" t="s">
        <v>64</v>
      </c>
      <c r="V41" s="138" t="s">
        <v>28</v>
      </c>
    </row>
    <row r="42" spans="1:22" ht="12.2" customHeight="1">
      <c r="A42" s="134" t="s">
        <v>65</v>
      </c>
      <c r="B42" s="135">
        <v>150</v>
      </c>
      <c r="C42" s="136">
        <v>12.3</v>
      </c>
      <c r="D42" s="136">
        <v>15</v>
      </c>
      <c r="E42" s="136">
        <v>26.9</v>
      </c>
      <c r="F42" s="136">
        <v>329.4</v>
      </c>
      <c r="G42" s="137">
        <v>7.0000000000000007E-2</v>
      </c>
      <c r="H42" s="137">
        <v>1.79</v>
      </c>
      <c r="I42" s="137">
        <v>0.22</v>
      </c>
      <c r="J42" s="137">
        <v>2.14</v>
      </c>
      <c r="K42" s="137">
        <v>0.05</v>
      </c>
      <c r="L42" s="137">
        <v>0.11</v>
      </c>
      <c r="M42" s="137">
        <v>18.420000000000002</v>
      </c>
      <c r="N42" s="137">
        <v>31.83</v>
      </c>
      <c r="O42" s="137">
        <v>154.53</v>
      </c>
      <c r="P42" s="137">
        <v>1.49</v>
      </c>
      <c r="Q42" s="137">
        <v>232.25</v>
      </c>
      <c r="R42" s="137">
        <v>5.43</v>
      </c>
      <c r="S42" s="137">
        <v>0.1</v>
      </c>
      <c r="T42" s="137">
        <v>0.02</v>
      </c>
      <c r="U42" s="138" t="s">
        <v>66</v>
      </c>
      <c r="V42" s="138" t="s">
        <v>28</v>
      </c>
    </row>
    <row r="43" spans="1:22" ht="12.2" customHeight="1">
      <c r="A43" s="134" t="s">
        <v>377</v>
      </c>
      <c r="B43" s="135">
        <v>180</v>
      </c>
      <c r="C43" s="136">
        <v>5.2</v>
      </c>
      <c r="D43" s="136">
        <v>4.5</v>
      </c>
      <c r="E43" s="136">
        <v>7.2</v>
      </c>
      <c r="F43" s="136">
        <v>95.4</v>
      </c>
      <c r="G43" s="137">
        <v>7.0000000000000007E-2</v>
      </c>
      <c r="H43" s="137">
        <v>1.26</v>
      </c>
      <c r="I43" s="137">
        <v>0.05</v>
      </c>
      <c r="J43" s="137">
        <v>0.13</v>
      </c>
      <c r="K43" s="137">
        <v>0</v>
      </c>
      <c r="L43" s="137">
        <v>0.31</v>
      </c>
      <c r="M43" s="137">
        <v>216</v>
      </c>
      <c r="N43" s="137">
        <v>25.2</v>
      </c>
      <c r="O43" s="137">
        <v>171</v>
      </c>
      <c r="P43" s="137">
        <v>0.18</v>
      </c>
      <c r="Q43" s="137">
        <v>262.8</v>
      </c>
      <c r="R43" s="137">
        <v>16.2</v>
      </c>
      <c r="S43" s="137">
        <v>0.04</v>
      </c>
      <c r="T43" s="137">
        <v>0</v>
      </c>
      <c r="U43" s="138" t="s">
        <v>68</v>
      </c>
      <c r="V43" s="138" t="s">
        <v>39</v>
      </c>
    </row>
    <row r="44" spans="1:22" ht="12.2" customHeight="1">
      <c r="A44" s="134" t="s">
        <v>48</v>
      </c>
      <c r="B44" s="135">
        <v>50</v>
      </c>
      <c r="C44" s="136">
        <v>3.8</v>
      </c>
      <c r="D44" s="136">
        <v>0.3</v>
      </c>
      <c r="E44" s="136">
        <v>25.1</v>
      </c>
      <c r="F44" s="136">
        <v>118.4</v>
      </c>
      <c r="G44" s="137">
        <v>0.08</v>
      </c>
      <c r="H44" s="137">
        <v>0</v>
      </c>
      <c r="I44" s="137">
        <v>0</v>
      </c>
      <c r="J44" s="137">
        <v>0.98</v>
      </c>
      <c r="K44" s="137">
        <v>0</v>
      </c>
      <c r="L44" s="137">
        <v>0.03</v>
      </c>
      <c r="M44" s="137">
        <v>11.5</v>
      </c>
      <c r="N44" s="137">
        <v>16.5</v>
      </c>
      <c r="O44" s="137">
        <v>42</v>
      </c>
      <c r="P44" s="137">
        <v>1</v>
      </c>
      <c r="Q44" s="137">
        <v>64.5</v>
      </c>
      <c r="R44" s="137">
        <v>0</v>
      </c>
      <c r="S44" s="137">
        <v>0.01</v>
      </c>
      <c r="T44" s="137">
        <v>0</v>
      </c>
      <c r="U44" s="138" t="s">
        <v>61</v>
      </c>
      <c r="V44" s="138">
        <v>2023</v>
      </c>
    </row>
    <row r="45" spans="1:22" ht="12.2" customHeight="1">
      <c r="A45" s="134" t="s">
        <v>36</v>
      </c>
      <c r="B45" s="135">
        <v>40</v>
      </c>
      <c r="C45" s="136">
        <v>2.6</v>
      </c>
      <c r="D45" s="136">
        <v>0.4</v>
      </c>
      <c r="E45" s="136">
        <v>17</v>
      </c>
      <c r="F45" s="136">
        <v>81.599999999999994</v>
      </c>
      <c r="G45" s="137">
        <v>7.0000000000000007E-2</v>
      </c>
      <c r="H45" s="137">
        <v>0</v>
      </c>
      <c r="I45" s="137">
        <v>0</v>
      </c>
      <c r="J45" s="137">
        <v>0.88</v>
      </c>
      <c r="K45" s="137">
        <v>0</v>
      </c>
      <c r="L45" s="137">
        <v>0.03</v>
      </c>
      <c r="M45" s="137">
        <v>7.2</v>
      </c>
      <c r="N45" s="137">
        <v>7.6</v>
      </c>
      <c r="O45" s="137">
        <v>34.799999999999997</v>
      </c>
      <c r="P45" s="137">
        <v>1.6</v>
      </c>
      <c r="Q45" s="137">
        <v>54.4</v>
      </c>
      <c r="R45" s="137">
        <v>2.2400000000000002</v>
      </c>
      <c r="S45" s="137">
        <v>0</v>
      </c>
      <c r="T45" s="137">
        <v>0</v>
      </c>
      <c r="U45" s="138" t="s">
        <v>61</v>
      </c>
      <c r="V45" s="138">
        <v>2023</v>
      </c>
    </row>
    <row r="46" spans="1:22" ht="21.6" customHeight="1">
      <c r="A46" s="139" t="s">
        <v>37</v>
      </c>
      <c r="B46" s="140">
        <f t="shared" ref="B46:T46" si="5">SUM(B40:B45)</f>
        <v>700</v>
      </c>
      <c r="C46" s="133">
        <f t="shared" si="5"/>
        <v>27.6</v>
      </c>
      <c r="D46" s="133">
        <f t="shared" si="5"/>
        <v>25</v>
      </c>
      <c r="E46" s="133">
        <f t="shared" si="5"/>
        <v>97.9</v>
      </c>
      <c r="F46" s="133">
        <f t="shared" si="5"/>
        <v>746.5</v>
      </c>
      <c r="G46" s="133">
        <f t="shared" si="5"/>
        <v>0.39</v>
      </c>
      <c r="H46" s="133">
        <f t="shared" si="5"/>
        <v>23.57</v>
      </c>
      <c r="I46" s="133">
        <f t="shared" si="5"/>
        <v>0.56000000000000005</v>
      </c>
      <c r="J46" s="133">
        <f t="shared" si="5"/>
        <v>6.2</v>
      </c>
      <c r="K46" s="133">
        <f t="shared" si="5"/>
        <v>0.05</v>
      </c>
      <c r="L46" s="133">
        <f t="shared" si="5"/>
        <v>0.54</v>
      </c>
      <c r="M46" s="133">
        <f t="shared" si="5"/>
        <v>310.76</v>
      </c>
      <c r="N46" s="133">
        <f t="shared" si="5"/>
        <v>119.82</v>
      </c>
      <c r="O46" s="133">
        <f t="shared" si="5"/>
        <v>490.18</v>
      </c>
      <c r="P46" s="133">
        <f t="shared" si="5"/>
        <v>6.17</v>
      </c>
      <c r="Q46" s="133">
        <f t="shared" si="5"/>
        <v>1152.25</v>
      </c>
      <c r="R46" s="133">
        <f t="shared" si="5"/>
        <v>29.009999999999998</v>
      </c>
      <c r="S46" s="133">
        <f t="shared" si="5"/>
        <v>0.17</v>
      </c>
      <c r="T46" s="133">
        <f t="shared" si="5"/>
        <v>0.02</v>
      </c>
      <c r="U46" s="141"/>
      <c r="V46" s="141"/>
    </row>
    <row r="47" spans="1:22" ht="14.65" customHeight="1">
      <c r="A47" s="181" t="s">
        <v>49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</row>
    <row r="48" spans="1:22" ht="12.2" customHeight="1">
      <c r="A48" s="134" t="s">
        <v>69</v>
      </c>
      <c r="B48" s="135">
        <v>175</v>
      </c>
      <c r="C48" s="136">
        <v>6.9</v>
      </c>
      <c r="D48" s="136">
        <v>11.4</v>
      </c>
      <c r="E48" s="136">
        <v>31.6</v>
      </c>
      <c r="F48" s="136">
        <v>290.8</v>
      </c>
      <c r="G48" s="137">
        <v>0.16</v>
      </c>
      <c r="H48" s="137">
        <v>15.2</v>
      </c>
      <c r="I48" s="137">
        <v>0.76</v>
      </c>
      <c r="J48" s="137">
        <v>1.39</v>
      </c>
      <c r="K48" s="137">
        <v>0.44</v>
      </c>
      <c r="L48" s="137">
        <v>0.16</v>
      </c>
      <c r="M48" s="137">
        <v>60.49</v>
      </c>
      <c r="N48" s="137">
        <v>50.44</v>
      </c>
      <c r="O48" s="137">
        <v>142.16</v>
      </c>
      <c r="P48" s="137">
        <v>2.58</v>
      </c>
      <c r="Q48" s="137">
        <v>714.77</v>
      </c>
      <c r="R48" s="137">
        <v>9.5399999999999991</v>
      </c>
      <c r="S48" s="137">
        <v>0.05</v>
      </c>
      <c r="T48" s="137">
        <v>0</v>
      </c>
      <c r="U48" s="138" t="s">
        <v>70</v>
      </c>
      <c r="V48" s="138" t="s">
        <v>58</v>
      </c>
    </row>
    <row r="49" spans="1:22" ht="12.2" customHeight="1">
      <c r="A49" s="134" t="s">
        <v>71</v>
      </c>
      <c r="B49" s="135">
        <v>180</v>
      </c>
      <c r="C49" s="136">
        <v>0.2</v>
      </c>
      <c r="D49" s="136">
        <v>0</v>
      </c>
      <c r="E49" s="136">
        <v>7.4</v>
      </c>
      <c r="F49" s="136">
        <v>31.1</v>
      </c>
      <c r="G49" s="137">
        <v>0</v>
      </c>
      <c r="H49" s="137">
        <v>1.03</v>
      </c>
      <c r="I49" s="137">
        <v>0</v>
      </c>
      <c r="J49" s="137">
        <v>0</v>
      </c>
      <c r="K49" s="137">
        <v>0</v>
      </c>
      <c r="L49" s="137">
        <v>0.01</v>
      </c>
      <c r="M49" s="137">
        <v>12.07</v>
      </c>
      <c r="N49" s="137">
        <v>4.32</v>
      </c>
      <c r="O49" s="137">
        <v>4.96</v>
      </c>
      <c r="P49" s="137">
        <v>0.43</v>
      </c>
      <c r="Q49" s="137">
        <v>23.44</v>
      </c>
      <c r="R49" s="137">
        <v>0</v>
      </c>
      <c r="S49" s="137">
        <v>0</v>
      </c>
      <c r="T49" s="137">
        <v>0</v>
      </c>
      <c r="U49" s="138" t="s">
        <v>72</v>
      </c>
      <c r="V49" s="138">
        <v>2017</v>
      </c>
    </row>
    <row r="50" spans="1:22" s="130" customFormat="1" ht="12.2" customHeight="1">
      <c r="A50" s="106" t="s">
        <v>36</v>
      </c>
      <c r="B50" s="110">
        <v>20</v>
      </c>
      <c r="C50" s="111">
        <v>1.1200000000000001</v>
      </c>
      <c r="D50" s="111">
        <v>0.22</v>
      </c>
      <c r="E50" s="111">
        <v>9.8800000000000008</v>
      </c>
      <c r="F50" s="111">
        <v>45.98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2" t="s">
        <v>61</v>
      </c>
      <c r="V50" s="112">
        <v>2023</v>
      </c>
    </row>
    <row r="51" spans="1:22" ht="12.2" customHeight="1">
      <c r="A51" s="139" t="s">
        <v>37</v>
      </c>
      <c r="B51" s="140">
        <f>SUM(B48:B50)</f>
        <v>375</v>
      </c>
      <c r="C51" s="133">
        <f t="shared" ref="C51:T51" si="6">SUM(C48:C50)</f>
        <v>8.2200000000000006</v>
      </c>
      <c r="D51" s="133">
        <f t="shared" si="6"/>
        <v>11.620000000000001</v>
      </c>
      <c r="E51" s="133">
        <f t="shared" si="6"/>
        <v>48.88</v>
      </c>
      <c r="F51" s="133">
        <f t="shared" si="6"/>
        <v>367.88000000000005</v>
      </c>
      <c r="G51" s="133">
        <f t="shared" si="6"/>
        <v>0.16</v>
      </c>
      <c r="H51" s="133">
        <f t="shared" si="6"/>
        <v>16.23</v>
      </c>
      <c r="I51" s="133">
        <f t="shared" si="6"/>
        <v>0.76</v>
      </c>
      <c r="J51" s="133">
        <f t="shared" si="6"/>
        <v>1.39</v>
      </c>
      <c r="K51" s="133">
        <f t="shared" si="6"/>
        <v>0.44</v>
      </c>
      <c r="L51" s="133">
        <f t="shared" si="6"/>
        <v>0.17</v>
      </c>
      <c r="M51" s="133">
        <f t="shared" si="6"/>
        <v>72.56</v>
      </c>
      <c r="N51" s="133">
        <f t="shared" si="6"/>
        <v>54.76</v>
      </c>
      <c r="O51" s="133">
        <f t="shared" si="6"/>
        <v>147.12</v>
      </c>
      <c r="P51" s="133">
        <f t="shared" si="6"/>
        <v>3.0100000000000002</v>
      </c>
      <c r="Q51" s="133">
        <f t="shared" si="6"/>
        <v>738.21</v>
      </c>
      <c r="R51" s="133">
        <f t="shared" si="6"/>
        <v>9.5399999999999991</v>
      </c>
      <c r="S51" s="133">
        <f t="shared" si="6"/>
        <v>0.05</v>
      </c>
      <c r="T51" s="133">
        <f t="shared" si="6"/>
        <v>0</v>
      </c>
      <c r="U51" s="141"/>
      <c r="V51" s="141"/>
    </row>
    <row r="52" spans="1:22" ht="21.6" customHeight="1">
      <c r="A52" s="178" t="s">
        <v>54</v>
      </c>
      <c r="B52" s="178"/>
      <c r="C52" s="147">
        <f t="shared" ref="C52:T52" si="7">C51+C46+C38</f>
        <v>54.02</v>
      </c>
      <c r="D52" s="147">
        <f t="shared" si="7"/>
        <v>56.620000000000005</v>
      </c>
      <c r="E52" s="147">
        <f t="shared" si="7"/>
        <v>223.18</v>
      </c>
      <c r="F52" s="147">
        <f t="shared" si="7"/>
        <v>1694.2800000000002</v>
      </c>
      <c r="G52" s="147">
        <f t="shared" si="7"/>
        <v>1</v>
      </c>
      <c r="H52" s="147">
        <f t="shared" si="7"/>
        <v>58.93</v>
      </c>
      <c r="I52" s="147">
        <f t="shared" si="7"/>
        <v>1.7400000000000002</v>
      </c>
      <c r="J52" s="147">
        <f t="shared" si="7"/>
        <v>9.84</v>
      </c>
      <c r="K52" s="147">
        <f t="shared" si="7"/>
        <v>0.54</v>
      </c>
      <c r="L52" s="147">
        <f t="shared" si="7"/>
        <v>0.92000000000000015</v>
      </c>
      <c r="M52" s="147">
        <f t="shared" si="7"/>
        <v>483.57</v>
      </c>
      <c r="N52" s="147">
        <f t="shared" si="7"/>
        <v>248.92999999999998</v>
      </c>
      <c r="O52" s="147">
        <f t="shared" si="7"/>
        <v>894.8599999999999</v>
      </c>
      <c r="P52" s="147">
        <f t="shared" si="7"/>
        <v>14.61</v>
      </c>
      <c r="Q52" s="147">
        <f t="shared" si="7"/>
        <v>3042.01</v>
      </c>
      <c r="R52" s="147">
        <f t="shared" si="7"/>
        <v>50.059999999999995</v>
      </c>
      <c r="S52" s="147">
        <f t="shared" si="7"/>
        <v>0.30000000000000004</v>
      </c>
      <c r="T52" s="147">
        <f t="shared" si="7"/>
        <v>0.02</v>
      </c>
      <c r="U52" s="141"/>
      <c r="V52" s="141"/>
    </row>
    <row r="53" spans="1:22" ht="1.1499999999999999" customHeight="1"/>
    <row r="54" spans="1:22" s="130" customFormat="1" ht="28.35" customHeight="1">
      <c r="A54" s="182" t="s">
        <v>321</v>
      </c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</row>
    <row r="55" spans="1:22" ht="13.35" customHeight="1">
      <c r="A55" s="185" t="s">
        <v>0</v>
      </c>
      <c r="B55" s="185" t="s">
        <v>1</v>
      </c>
      <c r="C55" s="184" t="s">
        <v>2</v>
      </c>
      <c r="D55" s="184"/>
      <c r="E55" s="184"/>
      <c r="F55" s="186" t="s">
        <v>3</v>
      </c>
      <c r="G55" s="184" t="s">
        <v>4</v>
      </c>
      <c r="H55" s="184"/>
      <c r="I55" s="184"/>
      <c r="J55" s="184"/>
      <c r="K55" s="184"/>
      <c r="L55" s="184"/>
      <c r="M55" s="184" t="s">
        <v>5</v>
      </c>
      <c r="N55" s="184"/>
      <c r="O55" s="184"/>
      <c r="P55" s="184"/>
      <c r="Q55" s="184"/>
      <c r="R55" s="184"/>
      <c r="S55" s="184"/>
      <c r="T55" s="184"/>
      <c r="U55" s="185" t="s">
        <v>6</v>
      </c>
      <c r="V55" s="185" t="s">
        <v>7</v>
      </c>
    </row>
    <row r="56" spans="1:22" ht="26.65" customHeight="1">
      <c r="A56" s="185"/>
      <c r="B56" s="185"/>
      <c r="C56" s="133" t="s">
        <v>8</v>
      </c>
      <c r="D56" s="133" t="s">
        <v>9</v>
      </c>
      <c r="E56" s="133" t="s">
        <v>10</v>
      </c>
      <c r="F56" s="186"/>
      <c r="G56" s="133" t="s">
        <v>11</v>
      </c>
      <c r="H56" s="133" t="s">
        <v>12</v>
      </c>
      <c r="I56" s="133" t="s">
        <v>13</v>
      </c>
      <c r="J56" s="133" t="s">
        <v>14</v>
      </c>
      <c r="K56" s="133" t="s">
        <v>15</v>
      </c>
      <c r="L56" s="133" t="s">
        <v>16</v>
      </c>
      <c r="M56" s="133" t="s">
        <v>17</v>
      </c>
      <c r="N56" s="133" t="s">
        <v>18</v>
      </c>
      <c r="O56" s="133" t="s">
        <v>19</v>
      </c>
      <c r="P56" s="133" t="s">
        <v>20</v>
      </c>
      <c r="Q56" s="133" t="s">
        <v>21</v>
      </c>
      <c r="R56" s="133" t="s">
        <v>22</v>
      </c>
      <c r="S56" s="133" t="s">
        <v>23</v>
      </c>
      <c r="T56" s="133" t="s">
        <v>24</v>
      </c>
      <c r="U56" s="185"/>
      <c r="V56" s="185"/>
    </row>
    <row r="57" spans="1:22" ht="14.65" customHeight="1">
      <c r="A57" s="181" t="s">
        <v>25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</row>
    <row r="58" spans="1:22" s="146" customFormat="1" ht="12.2" customHeight="1">
      <c r="A58" s="106" t="s">
        <v>403</v>
      </c>
      <c r="B58" s="142">
        <v>60</v>
      </c>
      <c r="C58" s="143">
        <v>0.5</v>
      </c>
      <c r="D58" s="143">
        <v>0.1</v>
      </c>
      <c r="E58" s="143">
        <v>1.5</v>
      </c>
      <c r="F58" s="143">
        <v>8.4</v>
      </c>
      <c r="G58" s="144">
        <v>0.02</v>
      </c>
      <c r="H58" s="144">
        <v>6</v>
      </c>
      <c r="I58" s="144">
        <v>0.01</v>
      </c>
      <c r="J58" s="144">
        <v>0.06</v>
      </c>
      <c r="K58" s="144">
        <v>0</v>
      </c>
      <c r="L58" s="144">
        <v>0.02</v>
      </c>
      <c r="M58" s="144">
        <v>13.8</v>
      </c>
      <c r="N58" s="144">
        <v>8.4</v>
      </c>
      <c r="O58" s="144">
        <v>25.2</v>
      </c>
      <c r="P58" s="144">
        <v>0.6</v>
      </c>
      <c r="Q58" s="144">
        <v>84.6</v>
      </c>
      <c r="R58" s="144">
        <v>1.8</v>
      </c>
      <c r="S58" s="144">
        <v>0.01</v>
      </c>
      <c r="T58" s="144">
        <v>0</v>
      </c>
      <c r="U58" s="145" t="s">
        <v>398</v>
      </c>
      <c r="V58" s="145" t="s">
        <v>39</v>
      </c>
    </row>
    <row r="59" spans="1:22" s="150" customFormat="1" ht="12.2" customHeight="1">
      <c r="A59" s="13" t="s">
        <v>392</v>
      </c>
      <c r="B59" s="14">
        <v>150</v>
      </c>
      <c r="C59" s="9">
        <v>3.6</v>
      </c>
      <c r="D59" s="9">
        <v>5.3</v>
      </c>
      <c r="E59" s="9">
        <v>20.9</v>
      </c>
      <c r="F59" s="9">
        <v>191.6</v>
      </c>
      <c r="G59" s="9">
        <v>0.11</v>
      </c>
      <c r="H59" s="9">
        <v>9.23</v>
      </c>
      <c r="I59" s="9">
        <v>0.03</v>
      </c>
      <c r="J59" s="9">
        <v>0.23</v>
      </c>
      <c r="K59" s="9">
        <v>0.08</v>
      </c>
      <c r="L59" s="9">
        <v>0.12</v>
      </c>
      <c r="M59" s="9">
        <v>64.98</v>
      </c>
      <c r="N59" s="9">
        <v>29.55</v>
      </c>
      <c r="O59" s="9">
        <v>94.12</v>
      </c>
      <c r="P59" s="9">
        <v>1.1100000000000001</v>
      </c>
      <c r="Q59" s="9">
        <v>707.71</v>
      </c>
      <c r="R59" s="9">
        <v>9.6999999999999993</v>
      </c>
      <c r="S59" s="9">
        <v>0.03</v>
      </c>
      <c r="T59" s="9">
        <v>0</v>
      </c>
      <c r="U59" s="149">
        <v>313</v>
      </c>
      <c r="V59" s="149">
        <v>2017</v>
      </c>
    </row>
    <row r="60" spans="1:22" s="150" customFormat="1" ht="12.2" customHeight="1">
      <c r="A60" s="13" t="s">
        <v>393</v>
      </c>
      <c r="B60" s="14">
        <v>100</v>
      </c>
      <c r="C60" s="9">
        <v>10.7</v>
      </c>
      <c r="D60" s="9">
        <v>10.4</v>
      </c>
      <c r="E60" s="9">
        <v>16.2</v>
      </c>
      <c r="F60" s="9">
        <v>181.4</v>
      </c>
      <c r="G60" s="9">
        <v>0.14000000000000001</v>
      </c>
      <c r="H60" s="9">
        <v>9.77</v>
      </c>
      <c r="I60" s="9">
        <v>4.63</v>
      </c>
      <c r="J60" s="9">
        <v>3.43</v>
      </c>
      <c r="K60" s="9">
        <v>0</v>
      </c>
      <c r="L60" s="9">
        <v>1.1299999999999999</v>
      </c>
      <c r="M60" s="9">
        <v>5.66</v>
      </c>
      <c r="N60" s="9">
        <v>10.66</v>
      </c>
      <c r="O60" s="9">
        <v>186</v>
      </c>
      <c r="P60" s="9">
        <v>4.1399999999999997</v>
      </c>
      <c r="Q60" s="9">
        <v>204.98</v>
      </c>
      <c r="R60" s="9">
        <v>4.66</v>
      </c>
      <c r="S60" s="9">
        <v>0.14000000000000001</v>
      </c>
      <c r="T60" s="9">
        <v>0.02</v>
      </c>
      <c r="U60" s="149">
        <v>255</v>
      </c>
      <c r="V60" s="149">
        <v>2017</v>
      </c>
    </row>
    <row r="61" spans="1:22" ht="12.2" customHeight="1">
      <c r="A61" s="134" t="s">
        <v>75</v>
      </c>
      <c r="B61" s="135">
        <v>180</v>
      </c>
      <c r="C61" s="136">
        <v>0</v>
      </c>
      <c r="D61" s="136">
        <v>0</v>
      </c>
      <c r="E61" s="136">
        <f>7</f>
        <v>7</v>
      </c>
      <c r="F61" s="136">
        <f>27.9</f>
        <v>27.9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8.23</v>
      </c>
      <c r="N61" s="137">
        <v>1.8</v>
      </c>
      <c r="O61" s="137">
        <v>0</v>
      </c>
      <c r="P61" s="137">
        <v>0</v>
      </c>
      <c r="Q61" s="137">
        <v>0.82</v>
      </c>
      <c r="R61" s="137">
        <v>0</v>
      </c>
      <c r="S61" s="137">
        <v>0</v>
      </c>
      <c r="T61" s="137">
        <v>0</v>
      </c>
      <c r="U61" s="138" t="s">
        <v>76</v>
      </c>
      <c r="V61" s="138" t="s">
        <v>28</v>
      </c>
    </row>
    <row r="62" spans="1:22" s="130" customFormat="1" ht="12.2" customHeight="1">
      <c r="A62" s="106" t="s">
        <v>48</v>
      </c>
      <c r="B62" s="110">
        <v>40</v>
      </c>
      <c r="C62" s="111">
        <v>3.05</v>
      </c>
      <c r="D62" s="111">
        <v>0.25</v>
      </c>
      <c r="E62" s="111">
        <v>20.07</v>
      </c>
      <c r="F62" s="111">
        <v>94.73</v>
      </c>
      <c r="G62" s="111">
        <v>0.06</v>
      </c>
      <c r="H62" s="111">
        <v>0</v>
      </c>
      <c r="I62" s="111">
        <v>0</v>
      </c>
      <c r="J62" s="111">
        <v>0.78</v>
      </c>
      <c r="K62" s="111">
        <v>0</v>
      </c>
      <c r="L62" s="111">
        <v>0.02</v>
      </c>
      <c r="M62" s="111">
        <v>9.1999999999999993</v>
      </c>
      <c r="N62" s="111">
        <v>13.2</v>
      </c>
      <c r="O62" s="111">
        <v>33.6</v>
      </c>
      <c r="P62" s="111">
        <v>0.8</v>
      </c>
      <c r="Q62" s="111">
        <v>51.6</v>
      </c>
      <c r="R62" s="111">
        <v>0</v>
      </c>
      <c r="S62" s="111">
        <v>0.01</v>
      </c>
      <c r="T62" s="111">
        <v>0</v>
      </c>
      <c r="U62" s="112" t="s">
        <v>61</v>
      </c>
      <c r="V62" s="112">
        <v>2023</v>
      </c>
    </row>
    <row r="63" spans="1:22" ht="12.2" customHeight="1">
      <c r="A63" s="134" t="s">
        <v>36</v>
      </c>
      <c r="B63" s="135">
        <v>20</v>
      </c>
      <c r="C63" s="136">
        <v>1.3</v>
      </c>
      <c r="D63" s="136">
        <v>0.2</v>
      </c>
      <c r="E63" s="136">
        <v>8.5</v>
      </c>
      <c r="F63" s="136">
        <v>40.799999999999997</v>
      </c>
      <c r="G63" s="137">
        <v>0.04</v>
      </c>
      <c r="H63" s="137">
        <v>0</v>
      </c>
      <c r="I63" s="137">
        <v>0</v>
      </c>
      <c r="J63" s="137">
        <v>0.44</v>
      </c>
      <c r="K63" s="137">
        <v>0</v>
      </c>
      <c r="L63" s="137">
        <v>0.02</v>
      </c>
      <c r="M63" s="137">
        <v>3.6</v>
      </c>
      <c r="N63" s="137">
        <v>3.8</v>
      </c>
      <c r="O63" s="137">
        <v>17.399999999999999</v>
      </c>
      <c r="P63" s="137">
        <v>0.8</v>
      </c>
      <c r="Q63" s="137">
        <v>27.2</v>
      </c>
      <c r="R63" s="137">
        <v>1.1200000000000001</v>
      </c>
      <c r="S63" s="137">
        <v>0</v>
      </c>
      <c r="T63" s="137">
        <v>0</v>
      </c>
      <c r="U63" s="138" t="s">
        <v>61</v>
      </c>
      <c r="V63" s="138">
        <v>2023</v>
      </c>
    </row>
    <row r="64" spans="1:22" ht="21.6" customHeight="1">
      <c r="A64" s="139" t="s">
        <v>37</v>
      </c>
      <c r="B64" s="140">
        <f t="shared" ref="B64:T64" si="8">SUM(B58:B63)</f>
        <v>550</v>
      </c>
      <c r="C64" s="133">
        <f t="shared" si="8"/>
        <v>19.149999999999999</v>
      </c>
      <c r="D64" s="133">
        <f t="shared" si="8"/>
        <v>16.25</v>
      </c>
      <c r="E64" s="133">
        <f t="shared" si="8"/>
        <v>74.169999999999987</v>
      </c>
      <c r="F64" s="133">
        <f t="shared" si="8"/>
        <v>544.82999999999993</v>
      </c>
      <c r="G64" s="133">
        <f t="shared" si="8"/>
        <v>0.37</v>
      </c>
      <c r="H64" s="133">
        <f t="shared" si="8"/>
        <v>25</v>
      </c>
      <c r="I64" s="133">
        <f t="shared" si="8"/>
        <v>4.67</v>
      </c>
      <c r="J64" s="133">
        <f t="shared" si="8"/>
        <v>4.9400000000000004</v>
      </c>
      <c r="K64" s="133">
        <f t="shared" si="8"/>
        <v>0.08</v>
      </c>
      <c r="L64" s="133">
        <f t="shared" si="8"/>
        <v>1.3099999999999998</v>
      </c>
      <c r="M64" s="133">
        <f t="shared" si="8"/>
        <v>105.47</v>
      </c>
      <c r="N64" s="133">
        <f t="shared" si="8"/>
        <v>67.41</v>
      </c>
      <c r="O64" s="133">
        <f t="shared" si="8"/>
        <v>356.32</v>
      </c>
      <c r="P64" s="133">
        <f t="shared" si="8"/>
        <v>7.4499999999999993</v>
      </c>
      <c r="Q64" s="133">
        <f t="shared" si="8"/>
        <v>1076.9100000000001</v>
      </c>
      <c r="R64" s="133">
        <f t="shared" si="8"/>
        <v>17.28</v>
      </c>
      <c r="S64" s="133">
        <f t="shared" si="8"/>
        <v>0.19000000000000003</v>
      </c>
      <c r="T64" s="133">
        <f t="shared" si="8"/>
        <v>0.02</v>
      </c>
      <c r="U64" s="141"/>
      <c r="V64" s="141"/>
    </row>
    <row r="65" spans="1:22" ht="14.65" customHeight="1">
      <c r="A65" s="181" t="s">
        <v>38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</row>
    <row r="66" spans="1:22" ht="12.2" customHeight="1">
      <c r="A66" s="134" t="s">
        <v>77</v>
      </c>
      <c r="B66" s="135">
        <v>120</v>
      </c>
      <c r="C66" s="136">
        <v>0.5</v>
      </c>
      <c r="D66" s="136">
        <v>0.5</v>
      </c>
      <c r="E66" s="136">
        <v>11.8</v>
      </c>
      <c r="F66" s="136">
        <v>56.4</v>
      </c>
      <c r="G66" s="137">
        <v>0.04</v>
      </c>
      <c r="H66" s="137">
        <v>12</v>
      </c>
      <c r="I66" s="137">
        <v>0.01</v>
      </c>
      <c r="J66" s="137">
        <v>0.76</v>
      </c>
      <c r="K66" s="137">
        <v>0</v>
      </c>
      <c r="L66" s="137">
        <v>0.02</v>
      </c>
      <c r="M66" s="137">
        <v>19.2</v>
      </c>
      <c r="N66" s="137">
        <v>9.6</v>
      </c>
      <c r="O66" s="137">
        <v>13.2</v>
      </c>
      <c r="P66" s="137">
        <v>2.64</v>
      </c>
      <c r="Q66" s="137">
        <v>333.6</v>
      </c>
      <c r="R66" s="137">
        <v>2.4</v>
      </c>
      <c r="S66" s="137">
        <v>0.01</v>
      </c>
      <c r="T66" s="137">
        <v>0</v>
      </c>
      <c r="U66" s="138" t="s">
        <v>35</v>
      </c>
      <c r="V66" s="138" t="s">
        <v>28</v>
      </c>
    </row>
    <row r="67" spans="1:22" ht="12.2" customHeight="1">
      <c r="A67" s="134" t="s">
        <v>78</v>
      </c>
      <c r="B67" s="135">
        <v>200</v>
      </c>
      <c r="C67" s="136">
        <v>1.4</v>
      </c>
      <c r="D67" s="136">
        <v>4.0999999999999996</v>
      </c>
      <c r="E67" s="136">
        <v>8</v>
      </c>
      <c r="F67" s="136">
        <v>74.5</v>
      </c>
      <c r="G67" s="137">
        <v>0.04</v>
      </c>
      <c r="H67" s="137">
        <v>6.43</v>
      </c>
      <c r="I67" s="137">
        <v>0.16</v>
      </c>
      <c r="J67" s="137">
        <v>1.78</v>
      </c>
      <c r="K67" s="137">
        <v>0</v>
      </c>
      <c r="L67" s="137">
        <v>0.03</v>
      </c>
      <c r="M67" s="137">
        <v>32.82</v>
      </c>
      <c r="N67" s="137">
        <v>14.94</v>
      </c>
      <c r="O67" s="137">
        <v>38.85</v>
      </c>
      <c r="P67" s="137">
        <v>0.66</v>
      </c>
      <c r="Q67" s="137">
        <v>197.58</v>
      </c>
      <c r="R67" s="137">
        <v>2.37</v>
      </c>
      <c r="S67" s="137">
        <v>0.02</v>
      </c>
      <c r="T67" s="137">
        <v>0</v>
      </c>
      <c r="U67" s="138" t="s">
        <v>79</v>
      </c>
      <c r="V67" s="138">
        <v>2017</v>
      </c>
    </row>
    <row r="68" spans="1:22" ht="12.2" customHeight="1">
      <c r="A68" s="134" t="s">
        <v>80</v>
      </c>
      <c r="B68" s="135">
        <v>150</v>
      </c>
      <c r="C68" s="136">
        <v>2.8</v>
      </c>
      <c r="D68" s="136">
        <v>9.1999999999999993</v>
      </c>
      <c r="E68" s="136">
        <v>15.7</v>
      </c>
      <c r="F68" s="136">
        <v>163.30000000000001</v>
      </c>
      <c r="G68" s="137">
        <v>0.08</v>
      </c>
      <c r="H68" s="137">
        <v>12.69</v>
      </c>
      <c r="I68" s="137">
        <v>0.5</v>
      </c>
      <c r="J68" s="137">
        <v>1.52</v>
      </c>
      <c r="K68" s="137">
        <v>0.09</v>
      </c>
      <c r="L68" s="137">
        <v>0.08</v>
      </c>
      <c r="M68" s="137">
        <v>47.07</v>
      </c>
      <c r="N68" s="137">
        <v>28.27</v>
      </c>
      <c r="O68" s="137">
        <v>66.62</v>
      </c>
      <c r="P68" s="137">
        <v>1.25</v>
      </c>
      <c r="Q68" s="137">
        <v>479.68</v>
      </c>
      <c r="R68" s="137">
        <v>6.49</v>
      </c>
      <c r="S68" s="137">
        <v>0.03</v>
      </c>
      <c r="T68" s="137">
        <v>0</v>
      </c>
      <c r="U68" s="138" t="s">
        <v>81</v>
      </c>
      <c r="V68" s="138">
        <v>2017</v>
      </c>
    </row>
    <row r="69" spans="1:22" ht="12.2" customHeight="1">
      <c r="A69" s="134" t="s">
        <v>82</v>
      </c>
      <c r="B69" s="135">
        <v>95</v>
      </c>
      <c r="C69" s="136">
        <v>12.1</v>
      </c>
      <c r="D69" s="136">
        <v>8</v>
      </c>
      <c r="E69" s="136">
        <v>13.3</v>
      </c>
      <c r="F69" s="136">
        <v>178.5</v>
      </c>
      <c r="G69" s="137">
        <v>0.09</v>
      </c>
      <c r="H69" s="137">
        <v>0.45</v>
      </c>
      <c r="I69" s="137">
        <v>0.03</v>
      </c>
      <c r="J69" s="137">
        <v>2.27</v>
      </c>
      <c r="K69" s="137">
        <v>0.08</v>
      </c>
      <c r="L69" s="137">
        <v>0.08</v>
      </c>
      <c r="M69" s="137">
        <v>44.63</v>
      </c>
      <c r="N69" s="137">
        <v>45.26</v>
      </c>
      <c r="O69" s="137">
        <v>180.61</v>
      </c>
      <c r="P69" s="137">
        <v>1.51</v>
      </c>
      <c r="Q69" s="137">
        <v>316.38</v>
      </c>
      <c r="R69" s="137">
        <v>94.5</v>
      </c>
      <c r="S69" s="137">
        <v>0.4</v>
      </c>
      <c r="T69" s="137">
        <v>0.01</v>
      </c>
      <c r="U69" s="138" t="s">
        <v>84</v>
      </c>
      <c r="V69" s="138" t="s">
        <v>28</v>
      </c>
    </row>
    <row r="70" spans="1:22" ht="12.2" customHeight="1">
      <c r="A70" s="134" t="s">
        <v>85</v>
      </c>
      <c r="B70" s="135">
        <v>200</v>
      </c>
      <c r="C70" s="136">
        <v>0.6</v>
      </c>
      <c r="D70" s="136">
        <v>0.4</v>
      </c>
      <c r="E70" s="136">
        <v>31.6</v>
      </c>
      <c r="F70" s="136">
        <v>135.80000000000001</v>
      </c>
      <c r="G70" s="137">
        <v>0.03</v>
      </c>
      <c r="H70" s="137">
        <v>1.6</v>
      </c>
      <c r="I70" s="137">
        <v>0</v>
      </c>
      <c r="J70" s="137">
        <v>0</v>
      </c>
      <c r="K70" s="137">
        <v>0</v>
      </c>
      <c r="L70" s="137">
        <v>0.02</v>
      </c>
      <c r="M70" s="137">
        <v>36</v>
      </c>
      <c r="N70" s="137">
        <v>16.2</v>
      </c>
      <c r="O70" s="137">
        <v>21.6</v>
      </c>
      <c r="P70" s="137">
        <v>0.72</v>
      </c>
      <c r="Q70" s="137">
        <v>300</v>
      </c>
      <c r="R70" s="137">
        <v>12</v>
      </c>
      <c r="S70" s="137">
        <v>0</v>
      </c>
      <c r="T70" s="137">
        <v>0</v>
      </c>
      <c r="U70" s="138" t="s">
        <v>53</v>
      </c>
      <c r="V70" s="138" t="s">
        <v>39</v>
      </c>
    </row>
    <row r="71" spans="1:22" s="130" customFormat="1" ht="12.2" customHeight="1">
      <c r="A71" s="106" t="s">
        <v>48</v>
      </c>
      <c r="B71" s="110">
        <v>40</v>
      </c>
      <c r="C71" s="111">
        <v>3.05</v>
      </c>
      <c r="D71" s="111">
        <v>0.25</v>
      </c>
      <c r="E71" s="111">
        <v>20.07</v>
      </c>
      <c r="F71" s="111">
        <v>94.73</v>
      </c>
      <c r="G71" s="111">
        <v>0.06</v>
      </c>
      <c r="H71" s="111">
        <v>0</v>
      </c>
      <c r="I71" s="111">
        <v>0</v>
      </c>
      <c r="J71" s="111">
        <v>0.78</v>
      </c>
      <c r="K71" s="111">
        <v>0</v>
      </c>
      <c r="L71" s="111">
        <v>0.02</v>
      </c>
      <c r="M71" s="111">
        <v>9.1999999999999993</v>
      </c>
      <c r="N71" s="111">
        <v>13.2</v>
      </c>
      <c r="O71" s="111">
        <v>33.6</v>
      </c>
      <c r="P71" s="111">
        <v>0.8</v>
      </c>
      <c r="Q71" s="111">
        <v>51.6</v>
      </c>
      <c r="R71" s="111">
        <v>0</v>
      </c>
      <c r="S71" s="111">
        <v>0.01</v>
      </c>
      <c r="T71" s="111">
        <v>0</v>
      </c>
      <c r="U71" s="112" t="s">
        <v>61</v>
      </c>
      <c r="V71" s="112">
        <v>2023</v>
      </c>
    </row>
    <row r="72" spans="1:22" s="130" customFormat="1" ht="12.2" customHeight="1">
      <c r="A72" s="106" t="s">
        <v>378</v>
      </c>
      <c r="B72" s="110">
        <v>200</v>
      </c>
      <c r="C72" s="111">
        <v>5.6</v>
      </c>
      <c r="D72" s="111">
        <v>4.9000000000000004</v>
      </c>
      <c r="E72" s="111">
        <v>9.3000000000000007</v>
      </c>
      <c r="F72" s="111">
        <v>104.8</v>
      </c>
      <c r="G72" s="111">
        <v>0.05</v>
      </c>
      <c r="H72" s="111">
        <v>1.04</v>
      </c>
      <c r="I72" s="111">
        <v>0.03</v>
      </c>
      <c r="J72" s="111">
        <v>0</v>
      </c>
      <c r="K72" s="111">
        <v>0</v>
      </c>
      <c r="L72" s="111">
        <v>0.21</v>
      </c>
      <c r="M72" s="111">
        <v>204</v>
      </c>
      <c r="N72" s="111">
        <v>22.4</v>
      </c>
      <c r="O72" s="111">
        <v>144</v>
      </c>
      <c r="P72" s="111">
        <v>0.16</v>
      </c>
      <c r="Q72" s="111">
        <v>292</v>
      </c>
      <c r="R72" s="111">
        <v>18</v>
      </c>
      <c r="S72" s="111">
        <v>0</v>
      </c>
      <c r="T72" s="111">
        <v>0</v>
      </c>
      <c r="U72" s="112" t="s">
        <v>61</v>
      </c>
      <c r="V72" s="112" t="s">
        <v>74</v>
      </c>
    </row>
    <row r="73" spans="1:22" ht="21.6" customHeight="1">
      <c r="A73" s="139" t="s">
        <v>37</v>
      </c>
      <c r="B73" s="140">
        <f>SUM(B66:B72)</f>
        <v>1005</v>
      </c>
      <c r="C73" s="133">
        <f t="shared" ref="C73:T73" si="9">SUM(C66:C72)</f>
        <v>26.049999999999997</v>
      </c>
      <c r="D73" s="133">
        <f t="shared" si="9"/>
        <v>27.349999999999994</v>
      </c>
      <c r="E73" s="133">
        <f t="shared" si="9"/>
        <v>109.77</v>
      </c>
      <c r="F73" s="133">
        <f t="shared" si="9"/>
        <v>808.03</v>
      </c>
      <c r="G73" s="133">
        <f t="shared" si="9"/>
        <v>0.39</v>
      </c>
      <c r="H73" s="133">
        <f t="shared" si="9"/>
        <v>34.209999999999994</v>
      </c>
      <c r="I73" s="133">
        <f t="shared" si="9"/>
        <v>0.73000000000000009</v>
      </c>
      <c r="J73" s="133">
        <f t="shared" si="9"/>
        <v>7.11</v>
      </c>
      <c r="K73" s="133">
        <f t="shared" si="9"/>
        <v>0.16999999999999998</v>
      </c>
      <c r="L73" s="133">
        <f t="shared" si="9"/>
        <v>0.45999999999999996</v>
      </c>
      <c r="M73" s="133">
        <f t="shared" si="9"/>
        <v>392.91999999999996</v>
      </c>
      <c r="N73" s="133">
        <f t="shared" si="9"/>
        <v>149.87</v>
      </c>
      <c r="O73" s="133">
        <f t="shared" si="9"/>
        <v>498.48000000000008</v>
      </c>
      <c r="P73" s="133">
        <f t="shared" si="9"/>
        <v>7.74</v>
      </c>
      <c r="Q73" s="133">
        <f t="shared" si="9"/>
        <v>1970.8400000000001</v>
      </c>
      <c r="R73" s="133">
        <f t="shared" si="9"/>
        <v>135.76</v>
      </c>
      <c r="S73" s="133">
        <f t="shared" si="9"/>
        <v>0.47000000000000003</v>
      </c>
      <c r="T73" s="133">
        <f t="shared" si="9"/>
        <v>0.01</v>
      </c>
      <c r="U73" s="141"/>
      <c r="V73" s="141"/>
    </row>
    <row r="74" spans="1:22" ht="14.65" customHeight="1">
      <c r="A74" s="181" t="s">
        <v>49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</row>
    <row r="75" spans="1:22" ht="12.2" customHeight="1">
      <c r="A75" s="134" t="s">
        <v>86</v>
      </c>
      <c r="B75" s="135">
        <v>150</v>
      </c>
      <c r="C75" s="136">
        <v>12.5</v>
      </c>
      <c r="D75" s="136">
        <v>13</v>
      </c>
      <c r="E75" s="136">
        <v>27.9</v>
      </c>
      <c r="F75" s="136">
        <v>334.3</v>
      </c>
      <c r="G75" s="137">
        <v>0.13</v>
      </c>
      <c r="H75" s="137">
        <v>1.08</v>
      </c>
      <c r="I75" s="137">
        <v>7.0000000000000007E-2</v>
      </c>
      <c r="J75" s="137">
        <v>2.09</v>
      </c>
      <c r="K75" s="137">
        <v>0.05</v>
      </c>
      <c r="L75" s="137">
        <v>0.13</v>
      </c>
      <c r="M75" s="137">
        <v>35.06</v>
      </c>
      <c r="N75" s="137">
        <v>37.4</v>
      </c>
      <c r="O75" s="137">
        <v>171.55</v>
      </c>
      <c r="P75" s="137">
        <v>2.67</v>
      </c>
      <c r="Q75" s="137">
        <v>258.94</v>
      </c>
      <c r="R75" s="137">
        <v>4</v>
      </c>
      <c r="S75" s="137">
        <v>0.08</v>
      </c>
      <c r="T75" s="137">
        <v>0.01</v>
      </c>
      <c r="U75" s="138" t="s">
        <v>87</v>
      </c>
      <c r="V75" s="138" t="s">
        <v>28</v>
      </c>
    </row>
    <row r="76" spans="1:22" ht="12.2" customHeight="1">
      <c r="A76" s="134" t="s">
        <v>32</v>
      </c>
      <c r="B76" s="135">
        <v>180</v>
      </c>
      <c r="C76" s="136">
        <v>3</v>
      </c>
      <c r="D76" s="136">
        <v>2.2000000000000002</v>
      </c>
      <c r="E76" s="136">
        <v>15.2</v>
      </c>
      <c r="F76" s="136">
        <v>93.1</v>
      </c>
      <c r="G76" s="137">
        <v>0.03</v>
      </c>
      <c r="H76" s="137">
        <v>0.47</v>
      </c>
      <c r="I76" s="137">
        <v>0.01</v>
      </c>
      <c r="J76" s="137">
        <v>0</v>
      </c>
      <c r="K76" s="137">
        <v>0</v>
      </c>
      <c r="L76" s="137">
        <v>0.1</v>
      </c>
      <c r="M76" s="137">
        <v>100.1</v>
      </c>
      <c r="N76" s="137">
        <v>17.13</v>
      </c>
      <c r="O76" s="137">
        <v>79.099999999999994</v>
      </c>
      <c r="P76" s="137">
        <v>0.36</v>
      </c>
      <c r="Q76" s="137">
        <v>152.38</v>
      </c>
      <c r="R76" s="137">
        <v>8.1</v>
      </c>
      <c r="S76" s="137">
        <v>0</v>
      </c>
      <c r="T76" s="137">
        <v>0</v>
      </c>
      <c r="U76" s="138" t="s">
        <v>33</v>
      </c>
      <c r="V76" s="138" t="s">
        <v>28</v>
      </c>
    </row>
    <row r="77" spans="1:22" ht="12.2" customHeight="1">
      <c r="A77" s="139" t="s">
        <v>37</v>
      </c>
      <c r="B77" s="140">
        <f>SUM(B75:B76)</f>
        <v>330</v>
      </c>
      <c r="C77" s="133">
        <f t="shared" ref="C77:T77" si="10">SUM(C75:C76)</f>
        <v>15.5</v>
      </c>
      <c r="D77" s="133">
        <f t="shared" si="10"/>
        <v>15.2</v>
      </c>
      <c r="E77" s="133">
        <f t="shared" si="10"/>
        <v>43.099999999999994</v>
      </c>
      <c r="F77" s="133">
        <f t="shared" si="10"/>
        <v>427.4</v>
      </c>
      <c r="G77" s="133">
        <f t="shared" si="10"/>
        <v>0.16</v>
      </c>
      <c r="H77" s="133">
        <f t="shared" si="10"/>
        <v>1.55</v>
      </c>
      <c r="I77" s="133">
        <f t="shared" si="10"/>
        <v>0.08</v>
      </c>
      <c r="J77" s="133">
        <f t="shared" si="10"/>
        <v>2.09</v>
      </c>
      <c r="K77" s="133">
        <f t="shared" si="10"/>
        <v>0.05</v>
      </c>
      <c r="L77" s="133">
        <f t="shared" si="10"/>
        <v>0.23</v>
      </c>
      <c r="M77" s="133">
        <f t="shared" si="10"/>
        <v>135.16</v>
      </c>
      <c r="N77" s="133">
        <f t="shared" si="10"/>
        <v>54.53</v>
      </c>
      <c r="O77" s="133">
        <f t="shared" si="10"/>
        <v>250.65</v>
      </c>
      <c r="P77" s="133">
        <f t="shared" si="10"/>
        <v>3.03</v>
      </c>
      <c r="Q77" s="133">
        <f t="shared" si="10"/>
        <v>411.32</v>
      </c>
      <c r="R77" s="133">
        <f t="shared" si="10"/>
        <v>12.1</v>
      </c>
      <c r="S77" s="133">
        <f t="shared" si="10"/>
        <v>0.08</v>
      </c>
      <c r="T77" s="133">
        <f t="shared" si="10"/>
        <v>0.01</v>
      </c>
      <c r="U77" s="141"/>
      <c r="V77" s="141"/>
    </row>
    <row r="78" spans="1:22" ht="21.6" customHeight="1">
      <c r="A78" s="178" t="s">
        <v>54</v>
      </c>
      <c r="B78" s="178"/>
      <c r="C78" s="147">
        <f>C77+C73+C64</f>
        <v>60.699999999999996</v>
      </c>
      <c r="D78" s="147">
        <f t="shared" ref="D78:T78" si="11">D77+D73+D64</f>
        <v>58.8</v>
      </c>
      <c r="E78" s="147">
        <f t="shared" si="11"/>
        <v>227.04</v>
      </c>
      <c r="F78" s="147">
        <f t="shared" si="11"/>
        <v>1780.2599999999998</v>
      </c>
      <c r="G78" s="147">
        <f t="shared" si="11"/>
        <v>0.92</v>
      </c>
      <c r="H78" s="147">
        <f t="shared" si="11"/>
        <v>60.759999999999991</v>
      </c>
      <c r="I78" s="147">
        <f t="shared" si="11"/>
        <v>5.48</v>
      </c>
      <c r="J78" s="147">
        <f t="shared" si="11"/>
        <v>14.14</v>
      </c>
      <c r="K78" s="147">
        <f t="shared" si="11"/>
        <v>0.3</v>
      </c>
      <c r="L78" s="147">
        <f t="shared" si="11"/>
        <v>1.9999999999999998</v>
      </c>
      <c r="M78" s="147">
        <f t="shared" si="11"/>
        <v>633.54999999999995</v>
      </c>
      <c r="N78" s="147">
        <f t="shared" si="11"/>
        <v>271.81</v>
      </c>
      <c r="O78" s="147">
        <f t="shared" si="11"/>
        <v>1105.45</v>
      </c>
      <c r="P78" s="147">
        <f t="shared" si="11"/>
        <v>18.22</v>
      </c>
      <c r="Q78" s="147">
        <f t="shared" si="11"/>
        <v>3459.0700000000006</v>
      </c>
      <c r="R78" s="147">
        <f t="shared" si="11"/>
        <v>165.14</v>
      </c>
      <c r="S78" s="147">
        <f t="shared" si="11"/>
        <v>0.7400000000000001</v>
      </c>
      <c r="T78" s="147">
        <f t="shared" si="11"/>
        <v>0.04</v>
      </c>
      <c r="U78" s="141"/>
      <c r="V78" s="141"/>
    </row>
    <row r="79" spans="1:22" ht="1.1499999999999999" customHeight="1"/>
    <row r="80" spans="1:22" s="130" customFormat="1" ht="28.35" customHeight="1">
      <c r="A80" s="182" t="s">
        <v>322</v>
      </c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</row>
    <row r="81" spans="1:22" ht="13.35" customHeight="1">
      <c r="A81" s="185" t="s">
        <v>88</v>
      </c>
      <c r="B81" s="185" t="s">
        <v>89</v>
      </c>
      <c r="C81" s="184" t="s">
        <v>90</v>
      </c>
      <c r="D81" s="184"/>
      <c r="E81" s="184"/>
      <c r="F81" s="186" t="s">
        <v>91</v>
      </c>
      <c r="G81" s="184" t="s">
        <v>92</v>
      </c>
      <c r="H81" s="184"/>
      <c r="I81" s="184"/>
      <c r="J81" s="184"/>
      <c r="K81" s="184"/>
      <c r="L81" s="184"/>
      <c r="M81" s="184" t="s">
        <v>93</v>
      </c>
      <c r="N81" s="184"/>
      <c r="O81" s="184"/>
      <c r="P81" s="184"/>
      <c r="Q81" s="184"/>
      <c r="R81" s="184"/>
      <c r="S81" s="184"/>
      <c r="T81" s="184"/>
      <c r="U81" s="185" t="s">
        <v>94</v>
      </c>
      <c r="V81" s="185" t="s">
        <v>95</v>
      </c>
    </row>
    <row r="82" spans="1:22" ht="26.65" customHeight="1">
      <c r="A82" s="185"/>
      <c r="B82" s="185"/>
      <c r="C82" s="133" t="s">
        <v>96</v>
      </c>
      <c r="D82" s="133" t="s">
        <v>97</v>
      </c>
      <c r="E82" s="133" t="s">
        <v>98</v>
      </c>
      <c r="F82" s="186"/>
      <c r="G82" s="133" t="s">
        <v>99</v>
      </c>
      <c r="H82" s="133" t="s">
        <v>100</v>
      </c>
      <c r="I82" s="133" t="s">
        <v>101</v>
      </c>
      <c r="J82" s="133" t="s">
        <v>102</v>
      </c>
      <c r="K82" s="133" t="s">
        <v>103</v>
      </c>
      <c r="L82" s="133" t="s">
        <v>104</v>
      </c>
      <c r="M82" s="133" t="s">
        <v>105</v>
      </c>
      <c r="N82" s="133" t="s">
        <v>106</v>
      </c>
      <c r="O82" s="133" t="s">
        <v>107</v>
      </c>
      <c r="P82" s="133" t="s">
        <v>108</v>
      </c>
      <c r="Q82" s="133" t="s">
        <v>109</v>
      </c>
      <c r="R82" s="133" t="s">
        <v>110</v>
      </c>
      <c r="S82" s="133" t="s">
        <v>111</v>
      </c>
      <c r="T82" s="133" t="s">
        <v>112</v>
      </c>
      <c r="U82" s="185"/>
      <c r="V82" s="185"/>
    </row>
    <row r="83" spans="1:22" ht="14.65" customHeight="1">
      <c r="A83" s="181" t="s">
        <v>113</v>
      </c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</row>
    <row r="84" spans="1:22" ht="12.2" customHeight="1">
      <c r="A84" s="134" t="s">
        <v>379</v>
      </c>
      <c r="B84" s="135">
        <v>120</v>
      </c>
      <c r="C84" s="136">
        <v>1</v>
      </c>
      <c r="D84" s="136">
        <v>0.2</v>
      </c>
      <c r="E84" s="136">
        <v>9</v>
      </c>
      <c r="F84" s="136">
        <v>45.6</v>
      </c>
      <c r="G84" s="137">
        <v>7.0000000000000007E-2</v>
      </c>
      <c r="H84" s="137">
        <v>45.6</v>
      </c>
      <c r="I84" s="137">
        <v>0.01</v>
      </c>
      <c r="J84" s="137">
        <v>0.24</v>
      </c>
      <c r="K84" s="137">
        <v>0</v>
      </c>
      <c r="L84" s="137">
        <v>0.04</v>
      </c>
      <c r="M84" s="137">
        <v>42</v>
      </c>
      <c r="N84" s="137">
        <v>13.2</v>
      </c>
      <c r="O84" s="137">
        <v>20.399999999999999</v>
      </c>
      <c r="P84" s="137">
        <v>0.12</v>
      </c>
      <c r="Q84" s="137">
        <v>186</v>
      </c>
      <c r="R84" s="137">
        <v>0</v>
      </c>
      <c r="S84" s="137">
        <v>0.18</v>
      </c>
      <c r="T84" s="137">
        <v>0</v>
      </c>
      <c r="U84" s="138" t="s">
        <v>73</v>
      </c>
      <c r="V84" s="138" t="s">
        <v>74</v>
      </c>
    </row>
    <row r="85" spans="1:22" ht="12.2" customHeight="1">
      <c r="A85" s="134" t="s">
        <v>114</v>
      </c>
      <c r="B85" s="135">
        <v>170</v>
      </c>
      <c r="C85" s="111">
        <v>12.8</v>
      </c>
      <c r="D85" s="111">
        <v>14.8</v>
      </c>
      <c r="E85" s="111">
        <v>29.8</v>
      </c>
      <c r="F85" s="111">
        <v>327.5</v>
      </c>
      <c r="G85" s="137">
        <v>0.06</v>
      </c>
      <c r="H85" s="137">
        <v>1.63</v>
      </c>
      <c r="I85" s="137">
        <v>0.12</v>
      </c>
      <c r="J85" s="137">
        <v>0.65</v>
      </c>
      <c r="K85" s="137">
        <v>0.42</v>
      </c>
      <c r="L85" s="137">
        <v>0.27</v>
      </c>
      <c r="M85" s="137">
        <v>168.18</v>
      </c>
      <c r="N85" s="137">
        <v>30.23</v>
      </c>
      <c r="O85" s="137">
        <v>234.29</v>
      </c>
      <c r="P85" s="137">
        <v>2.0099999999999998</v>
      </c>
      <c r="Q85" s="137">
        <v>284.63</v>
      </c>
      <c r="R85" s="137">
        <v>4.25</v>
      </c>
      <c r="S85" s="137">
        <v>0.04</v>
      </c>
      <c r="T85" s="137">
        <v>0.03</v>
      </c>
      <c r="U85" s="138" t="s">
        <v>115</v>
      </c>
      <c r="V85" s="138" t="s">
        <v>58</v>
      </c>
    </row>
    <row r="86" spans="1:22" ht="12.2" customHeight="1">
      <c r="A86" s="134" t="s">
        <v>380</v>
      </c>
      <c r="B86" s="135">
        <v>180</v>
      </c>
      <c r="C86" s="136">
        <v>5.2</v>
      </c>
      <c r="D86" s="136">
        <v>4.5</v>
      </c>
      <c r="E86" s="136">
        <v>7.2</v>
      </c>
      <c r="F86" s="136">
        <v>95.4</v>
      </c>
      <c r="G86" s="137">
        <v>7.0000000000000007E-2</v>
      </c>
      <c r="H86" s="137">
        <v>1.26</v>
      </c>
      <c r="I86" s="137">
        <v>0.05</v>
      </c>
      <c r="J86" s="137">
        <v>0.13</v>
      </c>
      <c r="K86" s="137">
        <v>0</v>
      </c>
      <c r="L86" s="137">
        <v>0.31</v>
      </c>
      <c r="M86" s="137">
        <v>216</v>
      </c>
      <c r="N86" s="137">
        <v>25.2</v>
      </c>
      <c r="O86" s="137">
        <v>171</v>
      </c>
      <c r="P86" s="137">
        <v>0.18</v>
      </c>
      <c r="Q86" s="137">
        <v>262.8</v>
      </c>
      <c r="R86" s="137">
        <v>16.2</v>
      </c>
      <c r="S86" s="137">
        <v>0.04</v>
      </c>
      <c r="T86" s="137">
        <v>0</v>
      </c>
      <c r="U86" s="138" t="s">
        <v>68</v>
      </c>
      <c r="V86" s="138" t="s">
        <v>116</v>
      </c>
    </row>
    <row r="87" spans="1:22" s="130" customFormat="1" ht="12.2" customHeight="1">
      <c r="A87" s="106" t="s">
        <v>48</v>
      </c>
      <c r="B87" s="110">
        <v>30</v>
      </c>
      <c r="C87" s="111">
        <v>2.2999999999999998</v>
      </c>
      <c r="D87" s="111">
        <v>0.19</v>
      </c>
      <c r="E87" s="111">
        <v>15.05</v>
      </c>
      <c r="F87" s="111">
        <v>71.05</v>
      </c>
      <c r="G87" s="111">
        <v>0.05</v>
      </c>
      <c r="H87" s="111">
        <v>0</v>
      </c>
      <c r="I87" s="111">
        <v>0</v>
      </c>
      <c r="J87" s="111">
        <v>0.59</v>
      </c>
      <c r="K87" s="111">
        <v>0</v>
      </c>
      <c r="L87" s="111">
        <v>0.02</v>
      </c>
      <c r="M87" s="111">
        <v>6.9</v>
      </c>
      <c r="N87" s="111">
        <v>9.9</v>
      </c>
      <c r="O87" s="111">
        <v>25.2</v>
      </c>
      <c r="P87" s="111">
        <v>0.6</v>
      </c>
      <c r="Q87" s="111">
        <v>38.700000000000003</v>
      </c>
      <c r="R87" s="111">
        <v>0</v>
      </c>
      <c r="S87" s="111">
        <v>0</v>
      </c>
      <c r="T87" s="111">
        <v>0</v>
      </c>
      <c r="U87" s="112" t="s">
        <v>61</v>
      </c>
      <c r="V87" s="112">
        <v>2023</v>
      </c>
    </row>
    <row r="88" spans="1:22" ht="12.2" customHeight="1">
      <c r="A88" s="134" t="s">
        <v>118</v>
      </c>
      <c r="B88" s="135">
        <v>20</v>
      </c>
      <c r="C88" s="136">
        <v>1.3</v>
      </c>
      <c r="D88" s="136">
        <v>0.2</v>
      </c>
      <c r="E88" s="136">
        <v>8.5</v>
      </c>
      <c r="F88" s="136">
        <v>40.799999999999997</v>
      </c>
      <c r="G88" s="137">
        <v>0.04</v>
      </c>
      <c r="H88" s="137">
        <v>0</v>
      </c>
      <c r="I88" s="137">
        <v>0</v>
      </c>
      <c r="J88" s="137">
        <v>0.44</v>
      </c>
      <c r="K88" s="137">
        <v>0</v>
      </c>
      <c r="L88" s="137">
        <v>0.02</v>
      </c>
      <c r="M88" s="137">
        <v>3.6</v>
      </c>
      <c r="N88" s="137">
        <v>3.8</v>
      </c>
      <c r="O88" s="137">
        <v>17.399999999999999</v>
      </c>
      <c r="P88" s="137">
        <v>0.8</v>
      </c>
      <c r="Q88" s="137">
        <v>27.2</v>
      </c>
      <c r="R88" s="137">
        <v>1.1200000000000001</v>
      </c>
      <c r="S88" s="137">
        <v>0</v>
      </c>
      <c r="T88" s="137">
        <v>0</v>
      </c>
      <c r="U88" s="138" t="s">
        <v>61</v>
      </c>
      <c r="V88" s="138" t="s">
        <v>117</v>
      </c>
    </row>
    <row r="89" spans="1:22" ht="12.2" customHeight="1">
      <c r="A89" s="139" t="s">
        <v>119</v>
      </c>
      <c r="B89" s="140">
        <f>SUM(B84:B88)</f>
        <v>520</v>
      </c>
      <c r="C89" s="133">
        <f t="shared" ref="C89:T89" si="12">SUM(C84:C88)</f>
        <v>22.6</v>
      </c>
      <c r="D89" s="133">
        <f t="shared" si="12"/>
        <v>19.89</v>
      </c>
      <c r="E89" s="133">
        <f t="shared" si="12"/>
        <v>69.55</v>
      </c>
      <c r="F89" s="133">
        <f t="shared" si="12"/>
        <v>580.34999999999991</v>
      </c>
      <c r="G89" s="133">
        <f t="shared" si="12"/>
        <v>0.28999999999999998</v>
      </c>
      <c r="H89" s="133">
        <f t="shared" si="12"/>
        <v>48.49</v>
      </c>
      <c r="I89" s="133">
        <f t="shared" si="12"/>
        <v>0.18</v>
      </c>
      <c r="J89" s="133">
        <f t="shared" si="12"/>
        <v>2.0499999999999998</v>
      </c>
      <c r="K89" s="133">
        <f t="shared" si="12"/>
        <v>0.42</v>
      </c>
      <c r="L89" s="133">
        <f t="shared" si="12"/>
        <v>0.66</v>
      </c>
      <c r="M89" s="133">
        <f t="shared" si="12"/>
        <v>436.68</v>
      </c>
      <c r="N89" s="133">
        <f t="shared" si="12"/>
        <v>82.33</v>
      </c>
      <c r="O89" s="133">
        <f t="shared" si="12"/>
        <v>468.28999999999996</v>
      </c>
      <c r="P89" s="133">
        <f t="shared" si="12"/>
        <v>3.71</v>
      </c>
      <c r="Q89" s="133">
        <f t="shared" si="12"/>
        <v>799.33000000000015</v>
      </c>
      <c r="R89" s="133">
        <f t="shared" si="12"/>
        <v>21.57</v>
      </c>
      <c r="S89" s="133">
        <f t="shared" si="12"/>
        <v>0.26</v>
      </c>
      <c r="T89" s="133">
        <f t="shared" si="12"/>
        <v>0.03</v>
      </c>
      <c r="U89" s="141"/>
      <c r="V89" s="141"/>
    </row>
    <row r="90" spans="1:22" ht="14.65" customHeight="1">
      <c r="A90" s="181" t="s">
        <v>120</v>
      </c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</row>
    <row r="91" spans="1:22" ht="12.2" customHeight="1">
      <c r="A91" s="134" t="s">
        <v>121</v>
      </c>
      <c r="B91" s="135">
        <v>60</v>
      </c>
      <c r="C91" s="136">
        <v>0.9</v>
      </c>
      <c r="D91" s="136">
        <v>3.7</v>
      </c>
      <c r="E91" s="136">
        <v>5.0999999999999996</v>
      </c>
      <c r="F91" s="136">
        <v>56.7</v>
      </c>
      <c r="G91" s="137">
        <v>0.01</v>
      </c>
      <c r="H91" s="137">
        <v>2.35</v>
      </c>
      <c r="I91" s="137">
        <v>0</v>
      </c>
      <c r="J91" s="137">
        <v>1.59</v>
      </c>
      <c r="K91" s="137">
        <v>0</v>
      </c>
      <c r="L91" s="137">
        <v>0.02</v>
      </c>
      <c r="M91" s="137">
        <v>20.079999999999998</v>
      </c>
      <c r="N91" s="137">
        <v>11.64</v>
      </c>
      <c r="O91" s="137">
        <v>22.98</v>
      </c>
      <c r="P91" s="137">
        <v>0.74</v>
      </c>
      <c r="Q91" s="137">
        <v>168.73</v>
      </c>
      <c r="R91" s="137">
        <v>4.07</v>
      </c>
      <c r="S91" s="137">
        <v>0.01</v>
      </c>
      <c r="T91" s="137">
        <v>0</v>
      </c>
      <c r="U91" s="138" t="s">
        <v>122</v>
      </c>
      <c r="V91" s="138" t="s">
        <v>123</v>
      </c>
    </row>
    <row r="92" spans="1:22" ht="12.2" customHeight="1">
      <c r="A92" s="134" t="s">
        <v>124</v>
      </c>
      <c r="B92" s="135">
        <v>200</v>
      </c>
      <c r="C92" s="136">
        <v>2.6</v>
      </c>
      <c r="D92" s="136">
        <v>2.2999999999999998</v>
      </c>
      <c r="E92" s="136">
        <v>17.600000000000001</v>
      </c>
      <c r="F92" s="136">
        <v>101.7</v>
      </c>
      <c r="G92" s="137">
        <v>0.06</v>
      </c>
      <c r="H92" s="137">
        <v>3.29</v>
      </c>
      <c r="I92" s="137">
        <v>0.16</v>
      </c>
      <c r="J92" s="137">
        <v>1.28</v>
      </c>
      <c r="K92" s="137">
        <v>0</v>
      </c>
      <c r="L92" s="137">
        <v>0.03</v>
      </c>
      <c r="M92" s="137">
        <v>24.87</v>
      </c>
      <c r="N92" s="137">
        <v>15.53</v>
      </c>
      <c r="O92" s="137">
        <v>40.08</v>
      </c>
      <c r="P92" s="137">
        <v>0.8</v>
      </c>
      <c r="Q92" s="137">
        <v>249.28</v>
      </c>
      <c r="R92" s="137">
        <v>2.56</v>
      </c>
      <c r="S92" s="137">
        <v>0.02</v>
      </c>
      <c r="T92" s="137">
        <v>0</v>
      </c>
      <c r="U92" s="138" t="s">
        <v>125</v>
      </c>
      <c r="V92" s="138" t="s">
        <v>116</v>
      </c>
    </row>
    <row r="93" spans="1:22" ht="12.2" customHeight="1">
      <c r="A93" s="134" t="s">
        <v>126</v>
      </c>
      <c r="B93" s="135">
        <v>150</v>
      </c>
      <c r="C93" s="136">
        <v>11.8</v>
      </c>
      <c r="D93" s="136">
        <v>18.2</v>
      </c>
      <c r="E93" s="136">
        <v>12.2</v>
      </c>
      <c r="F93" s="136">
        <v>302.39999999999998</v>
      </c>
      <c r="G93" s="137">
        <v>0.31</v>
      </c>
      <c r="H93" s="137">
        <v>6.35</v>
      </c>
      <c r="I93" s="137">
        <v>0.02</v>
      </c>
      <c r="J93" s="137">
        <v>1.23</v>
      </c>
      <c r="K93" s="137">
        <v>0.04</v>
      </c>
      <c r="L93" s="137">
        <v>0.12</v>
      </c>
      <c r="M93" s="137">
        <v>22.71</v>
      </c>
      <c r="N93" s="137">
        <v>31.92</v>
      </c>
      <c r="O93" s="137">
        <v>141.52000000000001</v>
      </c>
      <c r="P93" s="137">
        <v>1.85</v>
      </c>
      <c r="Q93" s="137">
        <v>646.79</v>
      </c>
      <c r="R93" s="137">
        <v>8.5</v>
      </c>
      <c r="S93" s="137">
        <v>0.06</v>
      </c>
      <c r="T93" s="137">
        <v>0</v>
      </c>
      <c r="U93" s="138" t="s">
        <v>127</v>
      </c>
      <c r="V93" s="138" t="s">
        <v>123</v>
      </c>
    </row>
    <row r="94" spans="1:22" ht="12.2" customHeight="1">
      <c r="A94" s="134" t="s">
        <v>128</v>
      </c>
      <c r="B94" s="135">
        <v>200</v>
      </c>
      <c r="C94" s="136">
        <v>3.8</v>
      </c>
      <c r="D94" s="136">
        <v>3</v>
      </c>
      <c r="E94" s="136">
        <v>14.7</v>
      </c>
      <c r="F94" s="136">
        <v>102.3</v>
      </c>
      <c r="G94" s="137">
        <v>0.03</v>
      </c>
      <c r="H94" s="137">
        <v>0.52</v>
      </c>
      <c r="I94" s="137">
        <v>0.02</v>
      </c>
      <c r="J94" s="137">
        <v>0</v>
      </c>
      <c r="K94" s="137">
        <v>0</v>
      </c>
      <c r="L94" s="137">
        <v>0.11</v>
      </c>
      <c r="M94" s="137">
        <v>109.04</v>
      </c>
      <c r="N94" s="137">
        <v>27</v>
      </c>
      <c r="O94" s="137">
        <v>95.58</v>
      </c>
      <c r="P94" s="137">
        <v>0.87</v>
      </c>
      <c r="Q94" s="137">
        <v>206.83</v>
      </c>
      <c r="R94" s="137">
        <v>9</v>
      </c>
      <c r="S94" s="137">
        <v>0</v>
      </c>
      <c r="T94" s="137">
        <v>0</v>
      </c>
      <c r="U94" s="138" t="s">
        <v>129</v>
      </c>
      <c r="V94" s="138" t="s">
        <v>116</v>
      </c>
    </row>
    <row r="95" spans="1:22" ht="12.2" customHeight="1">
      <c r="A95" s="134" t="s">
        <v>130</v>
      </c>
      <c r="B95" s="135">
        <v>40</v>
      </c>
      <c r="C95" s="136">
        <v>3.1</v>
      </c>
      <c r="D95" s="136">
        <v>0.2</v>
      </c>
      <c r="E95" s="136">
        <v>20.100000000000001</v>
      </c>
      <c r="F95" s="136">
        <v>94.7</v>
      </c>
      <c r="G95" s="137">
        <v>0.06</v>
      </c>
      <c r="H95" s="137">
        <v>0</v>
      </c>
      <c r="I95" s="137">
        <v>0</v>
      </c>
      <c r="J95" s="137">
        <v>0.78</v>
      </c>
      <c r="K95" s="137">
        <v>0</v>
      </c>
      <c r="L95" s="137">
        <v>0.02</v>
      </c>
      <c r="M95" s="137">
        <v>9.1999999999999993</v>
      </c>
      <c r="N95" s="137">
        <v>13.2</v>
      </c>
      <c r="O95" s="137">
        <v>33.6</v>
      </c>
      <c r="P95" s="137">
        <v>0.8</v>
      </c>
      <c r="Q95" s="137">
        <v>51.6</v>
      </c>
      <c r="R95" s="137">
        <v>0</v>
      </c>
      <c r="S95" s="137">
        <v>0.01</v>
      </c>
      <c r="T95" s="137">
        <v>0</v>
      </c>
      <c r="U95" s="138"/>
      <c r="V95" s="138" t="s">
        <v>117</v>
      </c>
    </row>
    <row r="96" spans="1:22" ht="12.2" customHeight="1">
      <c r="A96" s="134" t="s">
        <v>118</v>
      </c>
      <c r="B96" s="135">
        <v>20</v>
      </c>
      <c r="C96" s="136">
        <v>1.3</v>
      </c>
      <c r="D96" s="136">
        <v>0.2</v>
      </c>
      <c r="E96" s="136">
        <v>8.5</v>
      </c>
      <c r="F96" s="136">
        <v>40.799999999999997</v>
      </c>
      <c r="G96" s="137">
        <v>0.04</v>
      </c>
      <c r="H96" s="137">
        <v>0</v>
      </c>
      <c r="I96" s="137">
        <v>0</v>
      </c>
      <c r="J96" s="137">
        <v>0.44</v>
      </c>
      <c r="K96" s="137">
        <v>0</v>
      </c>
      <c r="L96" s="137">
        <v>0.02</v>
      </c>
      <c r="M96" s="137">
        <v>3.6</v>
      </c>
      <c r="N96" s="137">
        <v>3.8</v>
      </c>
      <c r="O96" s="137">
        <v>17.399999999999999</v>
      </c>
      <c r="P96" s="137">
        <v>0.8</v>
      </c>
      <c r="Q96" s="137">
        <v>27.2</v>
      </c>
      <c r="R96" s="137">
        <v>1.1200000000000001</v>
      </c>
      <c r="S96" s="137">
        <v>0</v>
      </c>
      <c r="T96" s="137">
        <v>0</v>
      </c>
      <c r="U96" s="138"/>
      <c r="V96" s="138" t="s">
        <v>117</v>
      </c>
    </row>
    <row r="97" spans="1:22" ht="12.2" customHeight="1">
      <c r="A97" s="134" t="s">
        <v>131</v>
      </c>
      <c r="B97" s="135">
        <v>30</v>
      </c>
      <c r="C97" s="136">
        <v>2.2999999999999998</v>
      </c>
      <c r="D97" s="136">
        <v>2.9</v>
      </c>
      <c r="E97" s="136">
        <v>22.3</v>
      </c>
      <c r="F97" s="136">
        <v>125.1</v>
      </c>
      <c r="G97" s="137">
        <v>0.02</v>
      </c>
      <c r="H97" s="137">
        <v>0</v>
      </c>
      <c r="I97" s="137">
        <v>0</v>
      </c>
      <c r="J97" s="137">
        <v>0</v>
      </c>
      <c r="K97" s="137">
        <v>0</v>
      </c>
      <c r="L97" s="137">
        <v>0.02</v>
      </c>
      <c r="M97" s="137">
        <v>8.6999999999999993</v>
      </c>
      <c r="N97" s="137">
        <v>6</v>
      </c>
      <c r="O97" s="137">
        <v>27</v>
      </c>
      <c r="P97" s="137">
        <v>0.63</v>
      </c>
      <c r="Q97" s="137">
        <v>33</v>
      </c>
      <c r="R97" s="137">
        <v>0</v>
      </c>
      <c r="S97" s="137">
        <v>0</v>
      </c>
      <c r="T97" s="137">
        <v>0</v>
      </c>
      <c r="U97" s="138"/>
      <c r="V97" s="138"/>
    </row>
    <row r="98" spans="1:22" ht="21.6" customHeight="1">
      <c r="A98" s="139" t="s">
        <v>119</v>
      </c>
      <c r="B98" s="140">
        <f>SUM(B91:B97)</f>
        <v>700</v>
      </c>
      <c r="C98" s="133">
        <f t="shared" ref="C98:T98" si="13">SUM(C91:C97)</f>
        <v>25.800000000000004</v>
      </c>
      <c r="D98" s="133">
        <f t="shared" si="13"/>
        <v>30.499999999999996</v>
      </c>
      <c r="E98" s="133">
        <f t="shared" si="13"/>
        <v>100.50000000000001</v>
      </c>
      <c r="F98" s="133">
        <f t="shared" si="13"/>
        <v>823.69999999999993</v>
      </c>
      <c r="G98" s="133">
        <f t="shared" si="13"/>
        <v>0.53</v>
      </c>
      <c r="H98" s="133">
        <f t="shared" si="13"/>
        <v>12.51</v>
      </c>
      <c r="I98" s="133">
        <f t="shared" si="13"/>
        <v>0.19999999999999998</v>
      </c>
      <c r="J98" s="133">
        <f t="shared" si="13"/>
        <v>5.32</v>
      </c>
      <c r="K98" s="133">
        <f t="shared" si="13"/>
        <v>0.04</v>
      </c>
      <c r="L98" s="133">
        <f t="shared" si="13"/>
        <v>0.34</v>
      </c>
      <c r="M98" s="133">
        <f t="shared" si="13"/>
        <v>198.19999999999996</v>
      </c>
      <c r="N98" s="133">
        <f t="shared" si="13"/>
        <v>109.09</v>
      </c>
      <c r="O98" s="133">
        <f t="shared" si="13"/>
        <v>378.16</v>
      </c>
      <c r="P98" s="133">
        <f t="shared" si="13"/>
        <v>6.4899999999999993</v>
      </c>
      <c r="Q98" s="133">
        <f t="shared" si="13"/>
        <v>1383.4299999999998</v>
      </c>
      <c r="R98" s="133">
        <f t="shared" si="13"/>
        <v>25.250000000000004</v>
      </c>
      <c r="S98" s="133">
        <f t="shared" si="13"/>
        <v>9.9999999999999992E-2</v>
      </c>
      <c r="T98" s="133">
        <f t="shared" si="13"/>
        <v>0</v>
      </c>
      <c r="U98" s="141"/>
      <c r="V98" s="141"/>
    </row>
    <row r="99" spans="1:22" ht="14.65" customHeight="1">
      <c r="A99" s="181" t="s">
        <v>132</v>
      </c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</row>
    <row r="100" spans="1:22" ht="25.15" customHeight="1">
      <c r="A100" s="134" t="s">
        <v>133</v>
      </c>
      <c r="B100" s="135">
        <v>170</v>
      </c>
      <c r="C100" s="136">
        <v>7.7</v>
      </c>
      <c r="D100" s="136">
        <v>7.8</v>
      </c>
      <c r="E100" s="136">
        <v>30.2</v>
      </c>
      <c r="F100" s="136">
        <v>261.10000000000002</v>
      </c>
      <c r="G100" s="137">
        <v>0.14000000000000001</v>
      </c>
      <c r="H100" s="137">
        <v>1.3</v>
      </c>
      <c r="I100" s="137">
        <v>0.05</v>
      </c>
      <c r="J100" s="137">
        <v>1.1499999999999999</v>
      </c>
      <c r="K100" s="137">
        <v>0.17</v>
      </c>
      <c r="L100" s="137">
        <v>0.19</v>
      </c>
      <c r="M100" s="137">
        <v>149.53</v>
      </c>
      <c r="N100" s="137">
        <v>43.42</v>
      </c>
      <c r="O100" s="137">
        <v>183.64</v>
      </c>
      <c r="P100" s="137">
        <v>1.66</v>
      </c>
      <c r="Q100" s="137">
        <v>333.48</v>
      </c>
      <c r="R100" s="137">
        <v>10.83</v>
      </c>
      <c r="S100" s="137">
        <v>0.03</v>
      </c>
      <c r="T100" s="137">
        <v>0</v>
      </c>
      <c r="U100" s="138" t="s">
        <v>134</v>
      </c>
      <c r="V100" s="138" t="s">
        <v>135</v>
      </c>
    </row>
    <row r="101" spans="1:22" ht="12.2" customHeight="1">
      <c r="A101" s="134" t="s">
        <v>136</v>
      </c>
      <c r="B101" s="135">
        <v>180</v>
      </c>
      <c r="C101" s="136">
        <v>0.2</v>
      </c>
      <c r="D101" s="136">
        <v>0</v>
      </c>
      <c r="E101" s="136">
        <v>9.1</v>
      </c>
      <c r="F101" s="136">
        <v>37.200000000000003</v>
      </c>
      <c r="G101" s="137">
        <v>0</v>
      </c>
      <c r="H101" s="137">
        <v>0.04</v>
      </c>
      <c r="I101" s="137">
        <v>0</v>
      </c>
      <c r="J101" s="137">
        <v>0</v>
      </c>
      <c r="K101" s="137">
        <v>0</v>
      </c>
      <c r="L101" s="137">
        <v>0.01</v>
      </c>
      <c r="M101" s="137">
        <v>12.03</v>
      </c>
      <c r="N101" s="137">
        <v>5.61</v>
      </c>
      <c r="O101" s="137">
        <v>7.42</v>
      </c>
      <c r="P101" s="137">
        <v>0.74</v>
      </c>
      <c r="Q101" s="137">
        <v>25.62</v>
      </c>
      <c r="R101" s="137">
        <v>0</v>
      </c>
      <c r="S101" s="137">
        <v>0</v>
      </c>
      <c r="T101" s="137">
        <v>0</v>
      </c>
      <c r="U101" s="138" t="s">
        <v>137</v>
      </c>
      <c r="V101" s="138" t="s">
        <v>123</v>
      </c>
    </row>
    <row r="102" spans="1:22" ht="12.2" customHeight="1">
      <c r="A102" s="134" t="s">
        <v>118</v>
      </c>
      <c r="B102" s="135">
        <v>20</v>
      </c>
      <c r="C102" s="136">
        <v>1.1000000000000001</v>
      </c>
      <c r="D102" s="136">
        <v>0.2</v>
      </c>
      <c r="E102" s="136">
        <v>9.9</v>
      </c>
      <c r="F102" s="136">
        <v>46</v>
      </c>
      <c r="G102" s="137">
        <v>0</v>
      </c>
      <c r="H102" s="137">
        <v>0</v>
      </c>
      <c r="I102" s="137">
        <v>0</v>
      </c>
      <c r="J102" s="137">
        <v>0</v>
      </c>
      <c r="K102" s="137">
        <v>0</v>
      </c>
      <c r="L102" s="137">
        <v>0</v>
      </c>
      <c r="M102" s="137">
        <v>0</v>
      </c>
      <c r="N102" s="137">
        <v>0</v>
      </c>
      <c r="O102" s="137">
        <v>0</v>
      </c>
      <c r="P102" s="137">
        <v>0</v>
      </c>
      <c r="Q102" s="137">
        <v>0</v>
      </c>
      <c r="R102" s="137">
        <v>0</v>
      </c>
      <c r="S102" s="137">
        <v>0</v>
      </c>
      <c r="T102" s="137">
        <v>0</v>
      </c>
      <c r="U102" s="138" t="s">
        <v>61</v>
      </c>
      <c r="V102" s="138">
        <v>2023</v>
      </c>
    </row>
    <row r="103" spans="1:22" ht="12.2" customHeight="1">
      <c r="A103" s="139" t="s">
        <v>119</v>
      </c>
      <c r="B103" s="140">
        <f>B100+B101+B102</f>
        <v>370</v>
      </c>
      <c r="C103" s="133">
        <f t="shared" ref="C103:T103" si="14">C100+C101+C102</f>
        <v>9</v>
      </c>
      <c r="D103" s="133">
        <f t="shared" si="14"/>
        <v>8</v>
      </c>
      <c r="E103" s="133">
        <f t="shared" si="14"/>
        <v>49.199999999999996</v>
      </c>
      <c r="F103" s="133">
        <f t="shared" si="14"/>
        <v>344.3</v>
      </c>
      <c r="G103" s="133">
        <f t="shared" si="14"/>
        <v>0.14000000000000001</v>
      </c>
      <c r="H103" s="133">
        <f t="shared" si="14"/>
        <v>1.34</v>
      </c>
      <c r="I103" s="133">
        <f t="shared" si="14"/>
        <v>0.05</v>
      </c>
      <c r="J103" s="133">
        <f t="shared" si="14"/>
        <v>1.1499999999999999</v>
      </c>
      <c r="K103" s="133">
        <f t="shared" si="14"/>
        <v>0.17</v>
      </c>
      <c r="L103" s="133">
        <f t="shared" si="14"/>
        <v>0.2</v>
      </c>
      <c r="M103" s="133">
        <f t="shared" si="14"/>
        <v>161.56</v>
      </c>
      <c r="N103" s="133">
        <f t="shared" si="14"/>
        <v>49.03</v>
      </c>
      <c r="O103" s="133">
        <f t="shared" si="14"/>
        <v>191.05999999999997</v>
      </c>
      <c r="P103" s="133">
        <f t="shared" si="14"/>
        <v>2.4</v>
      </c>
      <c r="Q103" s="133">
        <f t="shared" si="14"/>
        <v>359.1</v>
      </c>
      <c r="R103" s="133">
        <f t="shared" si="14"/>
        <v>10.83</v>
      </c>
      <c r="S103" s="133">
        <f t="shared" si="14"/>
        <v>0.03</v>
      </c>
      <c r="T103" s="133">
        <f t="shared" si="14"/>
        <v>0</v>
      </c>
      <c r="U103" s="141"/>
      <c r="V103" s="141"/>
    </row>
    <row r="104" spans="1:22" ht="21.6" customHeight="1">
      <c r="A104" s="178" t="s">
        <v>138</v>
      </c>
      <c r="B104" s="178"/>
      <c r="C104" s="147">
        <f>C103+C98+C89</f>
        <v>57.400000000000006</v>
      </c>
      <c r="D104" s="147">
        <f t="shared" ref="D104:T104" si="15">D103+D98+D89</f>
        <v>58.39</v>
      </c>
      <c r="E104" s="147">
        <f t="shared" si="15"/>
        <v>219.25</v>
      </c>
      <c r="F104" s="147">
        <f t="shared" si="15"/>
        <v>1748.35</v>
      </c>
      <c r="G104" s="147">
        <f t="shared" si="15"/>
        <v>0.96</v>
      </c>
      <c r="H104" s="147">
        <f t="shared" si="15"/>
        <v>62.34</v>
      </c>
      <c r="I104" s="147">
        <f t="shared" si="15"/>
        <v>0.43</v>
      </c>
      <c r="J104" s="147">
        <f t="shared" si="15"/>
        <v>8.52</v>
      </c>
      <c r="K104" s="147">
        <f t="shared" si="15"/>
        <v>0.63</v>
      </c>
      <c r="L104" s="147">
        <f t="shared" si="15"/>
        <v>1.2000000000000002</v>
      </c>
      <c r="M104" s="147">
        <f t="shared" si="15"/>
        <v>796.44</v>
      </c>
      <c r="N104" s="147">
        <f t="shared" si="15"/>
        <v>240.45</v>
      </c>
      <c r="O104" s="147">
        <f t="shared" si="15"/>
        <v>1037.51</v>
      </c>
      <c r="P104" s="147">
        <f t="shared" si="15"/>
        <v>12.599999999999998</v>
      </c>
      <c r="Q104" s="147">
        <f t="shared" si="15"/>
        <v>2541.8599999999997</v>
      </c>
      <c r="R104" s="147">
        <f t="shared" si="15"/>
        <v>57.650000000000006</v>
      </c>
      <c r="S104" s="147">
        <f t="shared" si="15"/>
        <v>0.39</v>
      </c>
      <c r="T104" s="147">
        <f t="shared" si="15"/>
        <v>0.03</v>
      </c>
      <c r="U104" s="141"/>
      <c r="V104" s="141"/>
    </row>
    <row r="105" spans="1:22" s="130" customFormat="1" ht="28.35" customHeight="1">
      <c r="A105" s="182" t="s">
        <v>323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</row>
    <row r="106" spans="1:22" ht="13.35" customHeight="1">
      <c r="A106" s="185" t="s">
        <v>88</v>
      </c>
      <c r="B106" s="185" t="s">
        <v>89</v>
      </c>
      <c r="C106" s="184" t="s">
        <v>90</v>
      </c>
      <c r="D106" s="184"/>
      <c r="E106" s="184"/>
      <c r="F106" s="186" t="s">
        <v>91</v>
      </c>
      <c r="G106" s="184" t="s">
        <v>92</v>
      </c>
      <c r="H106" s="184"/>
      <c r="I106" s="184"/>
      <c r="J106" s="184"/>
      <c r="K106" s="184"/>
      <c r="L106" s="184"/>
      <c r="M106" s="184" t="s">
        <v>93</v>
      </c>
      <c r="N106" s="184"/>
      <c r="O106" s="184"/>
      <c r="P106" s="184"/>
      <c r="Q106" s="184"/>
      <c r="R106" s="184"/>
      <c r="S106" s="184"/>
      <c r="T106" s="184"/>
      <c r="U106" s="185" t="s">
        <v>94</v>
      </c>
      <c r="V106" s="185" t="s">
        <v>95</v>
      </c>
    </row>
    <row r="107" spans="1:22" ht="26.65" customHeight="1">
      <c r="A107" s="185"/>
      <c r="B107" s="185"/>
      <c r="C107" s="133" t="s">
        <v>96</v>
      </c>
      <c r="D107" s="133" t="s">
        <v>97</v>
      </c>
      <c r="E107" s="133" t="s">
        <v>98</v>
      </c>
      <c r="F107" s="186"/>
      <c r="G107" s="133" t="s">
        <v>99</v>
      </c>
      <c r="H107" s="133" t="s">
        <v>100</v>
      </c>
      <c r="I107" s="133" t="s">
        <v>101</v>
      </c>
      <c r="J107" s="133" t="s">
        <v>102</v>
      </c>
      <c r="K107" s="133" t="s">
        <v>103</v>
      </c>
      <c r="L107" s="133" t="s">
        <v>104</v>
      </c>
      <c r="M107" s="133" t="s">
        <v>105</v>
      </c>
      <c r="N107" s="133" t="s">
        <v>106</v>
      </c>
      <c r="O107" s="133" t="s">
        <v>107</v>
      </c>
      <c r="P107" s="133" t="s">
        <v>108</v>
      </c>
      <c r="Q107" s="133" t="s">
        <v>109</v>
      </c>
      <c r="R107" s="133" t="s">
        <v>110</v>
      </c>
      <c r="S107" s="133" t="s">
        <v>111</v>
      </c>
      <c r="T107" s="133" t="s">
        <v>112</v>
      </c>
      <c r="U107" s="185"/>
      <c r="V107" s="185"/>
    </row>
    <row r="108" spans="1:22" ht="14.65" customHeight="1">
      <c r="A108" s="181" t="s">
        <v>113</v>
      </c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</row>
    <row r="109" spans="1:22" s="146" customFormat="1" ht="12.2" customHeight="1">
      <c r="A109" s="106" t="s">
        <v>399</v>
      </c>
      <c r="B109" s="142">
        <v>60</v>
      </c>
      <c r="C109" s="143">
        <v>0.5</v>
      </c>
      <c r="D109" s="143">
        <v>0.1</v>
      </c>
      <c r="E109" s="143">
        <v>1.5</v>
      </c>
      <c r="F109" s="143">
        <v>8.4</v>
      </c>
      <c r="G109" s="144">
        <v>0.02</v>
      </c>
      <c r="H109" s="144">
        <v>6</v>
      </c>
      <c r="I109" s="144">
        <v>0.01</v>
      </c>
      <c r="J109" s="144">
        <v>0.06</v>
      </c>
      <c r="K109" s="144">
        <v>0</v>
      </c>
      <c r="L109" s="144">
        <v>0.02</v>
      </c>
      <c r="M109" s="144">
        <v>13.8</v>
      </c>
      <c r="N109" s="144">
        <v>8.4</v>
      </c>
      <c r="O109" s="144">
        <v>25.2</v>
      </c>
      <c r="P109" s="144">
        <v>0.6</v>
      </c>
      <c r="Q109" s="144">
        <v>84.6</v>
      </c>
      <c r="R109" s="144">
        <v>1.8</v>
      </c>
      <c r="S109" s="144">
        <v>0.01</v>
      </c>
      <c r="T109" s="144">
        <v>0</v>
      </c>
      <c r="U109" s="145" t="s">
        <v>398</v>
      </c>
      <c r="V109" s="145" t="s">
        <v>39</v>
      </c>
    </row>
    <row r="110" spans="1:22" ht="12.2" customHeight="1">
      <c r="A110" s="134" t="s">
        <v>139</v>
      </c>
      <c r="B110" s="135">
        <v>150</v>
      </c>
      <c r="C110" s="136">
        <v>3.1</v>
      </c>
      <c r="D110" s="136">
        <v>4</v>
      </c>
      <c r="E110" s="136">
        <v>20.9</v>
      </c>
      <c r="F110" s="136">
        <v>136.30000000000001</v>
      </c>
      <c r="G110" s="137">
        <v>0.12</v>
      </c>
      <c r="H110" s="137">
        <v>10.17</v>
      </c>
      <c r="I110" s="137">
        <v>0.03</v>
      </c>
      <c r="J110" s="137">
        <v>0.22</v>
      </c>
      <c r="K110" s="137">
        <v>0.06</v>
      </c>
      <c r="L110" s="137">
        <v>0.1</v>
      </c>
      <c r="M110" s="137">
        <v>40.94</v>
      </c>
      <c r="N110" s="137">
        <v>29.51</v>
      </c>
      <c r="O110" s="137">
        <v>82.35</v>
      </c>
      <c r="P110" s="137">
        <v>1.18</v>
      </c>
      <c r="Q110" s="137">
        <v>746.26</v>
      </c>
      <c r="R110" s="137">
        <v>8.2100000000000009</v>
      </c>
      <c r="S110" s="137">
        <v>0.03</v>
      </c>
      <c r="T110" s="137">
        <v>0</v>
      </c>
      <c r="U110" s="138" t="s">
        <v>140</v>
      </c>
      <c r="V110" s="138" t="s">
        <v>116</v>
      </c>
    </row>
    <row r="111" spans="1:22" ht="12.2" customHeight="1">
      <c r="A111" s="134" t="s">
        <v>141</v>
      </c>
      <c r="B111" s="135">
        <v>100</v>
      </c>
      <c r="C111" s="136">
        <v>13.6</v>
      </c>
      <c r="D111" s="136">
        <v>13.8</v>
      </c>
      <c r="E111" s="136">
        <v>18.899999999999999</v>
      </c>
      <c r="F111" s="136">
        <v>267.3</v>
      </c>
      <c r="G111" s="137">
        <v>0.09</v>
      </c>
      <c r="H111" s="137">
        <v>2.71</v>
      </c>
      <c r="I111" s="137">
        <v>0.39</v>
      </c>
      <c r="J111" s="137">
        <v>1.72</v>
      </c>
      <c r="K111" s="137">
        <v>0</v>
      </c>
      <c r="L111" s="137">
        <v>0.1</v>
      </c>
      <c r="M111" s="137">
        <v>46.97</v>
      </c>
      <c r="N111" s="137">
        <v>52.14</v>
      </c>
      <c r="O111" s="137">
        <v>197.97</v>
      </c>
      <c r="P111" s="137">
        <v>1.05</v>
      </c>
      <c r="Q111" s="137">
        <v>467.68</v>
      </c>
      <c r="R111" s="137">
        <v>124.9</v>
      </c>
      <c r="S111" s="137">
        <v>0.53</v>
      </c>
      <c r="T111" s="137">
        <v>0.01</v>
      </c>
      <c r="U111" s="138" t="s">
        <v>142</v>
      </c>
      <c r="V111" s="138" t="s">
        <v>116</v>
      </c>
    </row>
    <row r="112" spans="1:22" ht="12.2" customHeight="1">
      <c r="A112" s="134" t="s">
        <v>143</v>
      </c>
      <c r="B112" s="135">
        <v>180</v>
      </c>
      <c r="C112" s="136">
        <v>0.1</v>
      </c>
      <c r="D112" s="136">
        <v>0.1</v>
      </c>
      <c r="E112" s="136">
        <v>10.199999999999999</v>
      </c>
      <c r="F112" s="136">
        <v>43.5</v>
      </c>
      <c r="G112" s="137">
        <v>0.01</v>
      </c>
      <c r="H112" s="137">
        <v>1.44</v>
      </c>
      <c r="I112" s="137">
        <v>0</v>
      </c>
      <c r="J112" s="137">
        <v>0.23</v>
      </c>
      <c r="K112" s="137">
        <v>0</v>
      </c>
      <c r="L112" s="137">
        <v>0.01</v>
      </c>
      <c r="M112" s="137">
        <v>11.58</v>
      </c>
      <c r="N112" s="137">
        <v>3.99</v>
      </c>
      <c r="O112" s="137">
        <v>3.56</v>
      </c>
      <c r="P112" s="137">
        <v>0.71</v>
      </c>
      <c r="Q112" s="137">
        <v>100.75</v>
      </c>
      <c r="R112" s="137">
        <v>0.72</v>
      </c>
      <c r="S112" s="137">
        <v>0</v>
      </c>
      <c r="T112" s="137">
        <v>0</v>
      </c>
      <c r="U112" s="138" t="s">
        <v>144</v>
      </c>
      <c r="V112" s="138" t="s">
        <v>116</v>
      </c>
    </row>
    <row r="113" spans="1:22" ht="12.2" customHeight="1">
      <c r="A113" s="134" t="s">
        <v>130</v>
      </c>
      <c r="B113" s="135">
        <v>20</v>
      </c>
      <c r="C113" s="136">
        <v>1.5</v>
      </c>
      <c r="D113" s="136">
        <v>0.1</v>
      </c>
      <c r="E113" s="136">
        <v>10</v>
      </c>
      <c r="F113" s="136">
        <v>47.4</v>
      </c>
      <c r="G113" s="137">
        <v>0.03</v>
      </c>
      <c r="H113" s="137">
        <v>0</v>
      </c>
      <c r="I113" s="137">
        <v>0</v>
      </c>
      <c r="J113" s="137">
        <v>0.39</v>
      </c>
      <c r="K113" s="137">
        <v>0</v>
      </c>
      <c r="L113" s="137">
        <v>0.01</v>
      </c>
      <c r="M113" s="137">
        <v>4.5999999999999996</v>
      </c>
      <c r="N113" s="137">
        <v>6.6</v>
      </c>
      <c r="O113" s="137">
        <v>16.8</v>
      </c>
      <c r="P113" s="137">
        <v>0.4</v>
      </c>
      <c r="Q113" s="137">
        <v>25.8</v>
      </c>
      <c r="R113" s="137">
        <v>0</v>
      </c>
      <c r="S113" s="137">
        <v>0</v>
      </c>
      <c r="T113" s="137">
        <v>0</v>
      </c>
      <c r="U113" s="138"/>
      <c r="V113" s="138" t="s">
        <v>117</v>
      </c>
    </row>
    <row r="114" spans="1:22" ht="21.6" customHeight="1">
      <c r="A114" s="139" t="s">
        <v>119</v>
      </c>
      <c r="B114" s="140">
        <f>SUM(B109:B113)</f>
        <v>510</v>
      </c>
      <c r="C114" s="133">
        <f t="shared" ref="C114:T114" si="16">SUM(C109:C113)</f>
        <v>18.8</v>
      </c>
      <c r="D114" s="133">
        <f t="shared" si="16"/>
        <v>18.100000000000001</v>
      </c>
      <c r="E114" s="133">
        <f t="shared" si="16"/>
        <v>61.5</v>
      </c>
      <c r="F114" s="133">
        <f t="shared" si="16"/>
        <v>502.9</v>
      </c>
      <c r="G114" s="133">
        <f t="shared" si="16"/>
        <v>0.27</v>
      </c>
      <c r="H114" s="133">
        <f t="shared" si="16"/>
        <v>20.320000000000004</v>
      </c>
      <c r="I114" s="133">
        <f t="shared" si="16"/>
        <v>0.43</v>
      </c>
      <c r="J114" s="133">
        <f t="shared" si="16"/>
        <v>2.62</v>
      </c>
      <c r="K114" s="133">
        <f t="shared" si="16"/>
        <v>0.06</v>
      </c>
      <c r="L114" s="133">
        <f t="shared" si="16"/>
        <v>0.24000000000000005</v>
      </c>
      <c r="M114" s="133">
        <f t="shared" si="16"/>
        <v>117.88999999999999</v>
      </c>
      <c r="N114" s="133">
        <f t="shared" si="16"/>
        <v>100.64</v>
      </c>
      <c r="O114" s="133">
        <f t="shared" si="16"/>
        <v>325.88</v>
      </c>
      <c r="P114" s="133">
        <f t="shared" si="16"/>
        <v>3.94</v>
      </c>
      <c r="Q114" s="133">
        <f t="shared" si="16"/>
        <v>1425.09</v>
      </c>
      <c r="R114" s="133">
        <f t="shared" si="16"/>
        <v>135.63</v>
      </c>
      <c r="S114" s="133">
        <f t="shared" si="16"/>
        <v>0.57000000000000006</v>
      </c>
      <c r="T114" s="133">
        <f t="shared" si="16"/>
        <v>0.01</v>
      </c>
      <c r="U114" s="141"/>
      <c r="V114" s="141"/>
    </row>
    <row r="115" spans="1:22" ht="14.65" customHeight="1">
      <c r="A115" s="181" t="s">
        <v>120</v>
      </c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</row>
    <row r="116" spans="1:22" ht="12.2" customHeight="1">
      <c r="A116" s="134" t="s">
        <v>381</v>
      </c>
      <c r="B116" s="135">
        <v>150</v>
      </c>
      <c r="C116" s="136">
        <v>1.4</v>
      </c>
      <c r="D116" s="136">
        <v>0.3</v>
      </c>
      <c r="E116" s="136">
        <v>12</v>
      </c>
      <c r="F116" s="136">
        <v>1.5</v>
      </c>
      <c r="G116" s="137">
        <v>0</v>
      </c>
      <c r="H116" s="137">
        <v>0</v>
      </c>
      <c r="I116" s="137">
        <v>0</v>
      </c>
      <c r="J116" s="137">
        <v>0</v>
      </c>
      <c r="K116" s="137">
        <v>0</v>
      </c>
      <c r="L116" s="137">
        <v>0</v>
      </c>
      <c r="M116" s="137">
        <v>0</v>
      </c>
      <c r="N116" s="137">
        <v>0</v>
      </c>
      <c r="O116" s="137">
        <v>0</v>
      </c>
      <c r="P116" s="137">
        <v>0</v>
      </c>
      <c r="Q116" s="137">
        <v>0</v>
      </c>
      <c r="R116" s="137">
        <v>0</v>
      </c>
      <c r="S116" s="137">
        <v>0</v>
      </c>
      <c r="T116" s="137">
        <v>0</v>
      </c>
      <c r="U116" s="138" t="s">
        <v>146</v>
      </c>
      <c r="V116" s="138" t="s">
        <v>116</v>
      </c>
    </row>
    <row r="117" spans="1:22" ht="12.2" customHeight="1">
      <c r="A117" s="134" t="s">
        <v>147</v>
      </c>
      <c r="B117" s="135">
        <v>220</v>
      </c>
      <c r="C117" s="136">
        <v>11.3</v>
      </c>
      <c r="D117" s="136">
        <v>12.2</v>
      </c>
      <c r="E117" s="136">
        <v>12.8</v>
      </c>
      <c r="F117" s="136">
        <v>216.1</v>
      </c>
      <c r="G117" s="137">
        <v>0.12</v>
      </c>
      <c r="H117" s="137">
        <v>5.99</v>
      </c>
      <c r="I117" s="137">
        <v>0.16</v>
      </c>
      <c r="J117" s="137">
        <v>0.54</v>
      </c>
      <c r="K117" s="137">
        <v>0.14000000000000001</v>
      </c>
      <c r="L117" s="137">
        <v>0.11</v>
      </c>
      <c r="M117" s="137">
        <v>29.79</v>
      </c>
      <c r="N117" s="137">
        <v>25.91</v>
      </c>
      <c r="O117" s="137">
        <v>123.79</v>
      </c>
      <c r="P117" s="137">
        <v>1.82</v>
      </c>
      <c r="Q117" s="137">
        <v>442.17</v>
      </c>
      <c r="R117" s="137">
        <v>7.58</v>
      </c>
      <c r="S117" s="137">
        <v>0.05</v>
      </c>
      <c r="T117" s="137">
        <v>0</v>
      </c>
      <c r="U117" s="138" t="s">
        <v>83</v>
      </c>
      <c r="V117" s="138" t="s">
        <v>148</v>
      </c>
    </row>
    <row r="118" spans="1:22" ht="12.2" customHeight="1">
      <c r="A118" s="134" t="s">
        <v>149</v>
      </c>
      <c r="B118" s="135">
        <v>160</v>
      </c>
      <c r="C118" s="136">
        <v>11.5</v>
      </c>
      <c r="D118" s="136">
        <v>14.6</v>
      </c>
      <c r="E118" s="136">
        <v>37.200000000000003</v>
      </c>
      <c r="F118" s="136">
        <v>338</v>
      </c>
      <c r="G118" s="137">
        <v>0.08</v>
      </c>
      <c r="H118" s="137">
        <v>0.18</v>
      </c>
      <c r="I118" s="137">
        <v>0.18</v>
      </c>
      <c r="J118" s="137">
        <v>3.21</v>
      </c>
      <c r="K118" s="137">
        <v>1.07</v>
      </c>
      <c r="L118" s="137">
        <v>0.24</v>
      </c>
      <c r="M118" s="137">
        <v>174.13</v>
      </c>
      <c r="N118" s="137">
        <v>18.27</v>
      </c>
      <c r="O118" s="137">
        <v>185.19</v>
      </c>
      <c r="P118" s="137">
        <v>1.83</v>
      </c>
      <c r="Q118" s="137">
        <v>160.55000000000001</v>
      </c>
      <c r="R118" s="137">
        <v>11.65</v>
      </c>
      <c r="S118" s="137">
        <v>0.04</v>
      </c>
      <c r="T118" s="137">
        <v>0.02</v>
      </c>
      <c r="U118" s="138" t="s">
        <v>150</v>
      </c>
      <c r="V118" s="138">
        <v>2017</v>
      </c>
    </row>
    <row r="119" spans="1:22" ht="12.2" customHeight="1">
      <c r="A119" s="134" t="s">
        <v>52</v>
      </c>
      <c r="B119" s="135">
        <v>200</v>
      </c>
      <c r="C119" s="136">
        <v>1</v>
      </c>
      <c r="D119" s="136">
        <v>0.2</v>
      </c>
      <c r="E119" s="136">
        <v>19.600000000000001</v>
      </c>
      <c r="F119" s="136">
        <v>83.4</v>
      </c>
      <c r="G119" s="137">
        <v>0.02</v>
      </c>
      <c r="H119" s="137">
        <v>1.6</v>
      </c>
      <c r="I119" s="137">
        <v>0</v>
      </c>
      <c r="J119" s="137">
        <v>0</v>
      </c>
      <c r="K119" s="137">
        <v>0</v>
      </c>
      <c r="L119" s="137">
        <v>0.02</v>
      </c>
      <c r="M119" s="137">
        <v>12.6</v>
      </c>
      <c r="N119" s="137">
        <v>7.2</v>
      </c>
      <c r="O119" s="137">
        <v>12.6</v>
      </c>
      <c r="P119" s="137">
        <v>2.52</v>
      </c>
      <c r="Q119" s="137">
        <v>240</v>
      </c>
      <c r="R119" s="137">
        <v>2</v>
      </c>
      <c r="S119" s="137">
        <v>0</v>
      </c>
      <c r="T119" s="137">
        <v>0</v>
      </c>
      <c r="U119" s="138" t="s">
        <v>152</v>
      </c>
      <c r="V119" s="138" t="s">
        <v>116</v>
      </c>
    </row>
    <row r="120" spans="1:22" s="130" customFormat="1" ht="12.2" customHeight="1">
      <c r="A120" s="106" t="s">
        <v>48</v>
      </c>
      <c r="B120" s="110">
        <v>30</v>
      </c>
      <c r="C120" s="111">
        <v>2.2999999999999998</v>
      </c>
      <c r="D120" s="111">
        <v>0.19</v>
      </c>
      <c r="E120" s="111">
        <v>15.05</v>
      </c>
      <c r="F120" s="111">
        <v>71.05</v>
      </c>
      <c r="G120" s="111">
        <v>0.05</v>
      </c>
      <c r="H120" s="111">
        <v>0</v>
      </c>
      <c r="I120" s="111">
        <v>0</v>
      </c>
      <c r="J120" s="111">
        <v>0.59</v>
      </c>
      <c r="K120" s="111">
        <v>0</v>
      </c>
      <c r="L120" s="111">
        <v>0.02</v>
      </c>
      <c r="M120" s="111">
        <v>6.9</v>
      </c>
      <c r="N120" s="111">
        <v>9.9</v>
      </c>
      <c r="O120" s="111">
        <v>25.2</v>
      </c>
      <c r="P120" s="111">
        <v>0.6</v>
      </c>
      <c r="Q120" s="111">
        <v>38.700000000000003</v>
      </c>
      <c r="R120" s="111">
        <v>0</v>
      </c>
      <c r="S120" s="111">
        <v>0</v>
      </c>
      <c r="T120" s="111">
        <v>0</v>
      </c>
      <c r="U120" s="112" t="s">
        <v>61</v>
      </c>
      <c r="V120" s="112">
        <v>2023</v>
      </c>
    </row>
    <row r="121" spans="1:22" ht="12.2" customHeight="1">
      <c r="A121" s="134" t="s">
        <v>118</v>
      </c>
      <c r="B121" s="135">
        <v>20</v>
      </c>
      <c r="C121" s="136">
        <v>1.3</v>
      </c>
      <c r="D121" s="136">
        <v>0.2</v>
      </c>
      <c r="E121" s="136">
        <v>8.5</v>
      </c>
      <c r="F121" s="136">
        <v>40.799999999999997</v>
      </c>
      <c r="G121" s="137">
        <v>0.04</v>
      </c>
      <c r="H121" s="137">
        <v>0</v>
      </c>
      <c r="I121" s="137">
        <v>0</v>
      </c>
      <c r="J121" s="137">
        <v>0.44</v>
      </c>
      <c r="K121" s="137">
        <v>0</v>
      </c>
      <c r="L121" s="137">
        <v>0.02</v>
      </c>
      <c r="M121" s="137">
        <v>3.6</v>
      </c>
      <c r="N121" s="137">
        <v>3.8</v>
      </c>
      <c r="O121" s="137">
        <v>17.399999999999999</v>
      </c>
      <c r="P121" s="137">
        <v>0.8</v>
      </c>
      <c r="Q121" s="137">
        <v>27.2</v>
      </c>
      <c r="R121" s="137">
        <v>1.1200000000000001</v>
      </c>
      <c r="S121" s="137">
        <v>0</v>
      </c>
      <c r="T121" s="137">
        <v>0</v>
      </c>
      <c r="U121" s="112" t="s">
        <v>61</v>
      </c>
      <c r="V121" s="138">
        <v>2023</v>
      </c>
    </row>
    <row r="122" spans="1:22" s="113" customFormat="1" ht="25.15" customHeight="1">
      <c r="A122" s="106" t="s">
        <v>382</v>
      </c>
      <c r="B122" s="110">
        <v>200</v>
      </c>
      <c r="C122" s="111">
        <v>5.6</v>
      </c>
      <c r="D122" s="111">
        <v>4.9000000000000004</v>
      </c>
      <c r="E122" s="111">
        <v>9.3000000000000007</v>
      </c>
      <c r="F122" s="111">
        <v>104.8</v>
      </c>
      <c r="G122" s="111">
        <v>0.05</v>
      </c>
      <c r="H122" s="111">
        <v>1.04</v>
      </c>
      <c r="I122" s="111">
        <v>0.03</v>
      </c>
      <c r="J122" s="111">
        <v>0</v>
      </c>
      <c r="K122" s="111">
        <v>0</v>
      </c>
      <c r="L122" s="111">
        <v>0.21</v>
      </c>
      <c r="M122" s="111">
        <v>204</v>
      </c>
      <c r="N122" s="111">
        <v>22.4</v>
      </c>
      <c r="O122" s="111">
        <v>144</v>
      </c>
      <c r="P122" s="111">
        <v>0.16</v>
      </c>
      <c r="Q122" s="111">
        <v>292</v>
      </c>
      <c r="R122" s="111">
        <v>18</v>
      </c>
      <c r="S122" s="111">
        <v>0</v>
      </c>
      <c r="T122" s="111">
        <v>0</v>
      </c>
      <c r="U122" s="112" t="s">
        <v>61</v>
      </c>
      <c r="V122" s="112" t="s">
        <v>74</v>
      </c>
    </row>
    <row r="123" spans="1:22" ht="12.2" customHeight="1">
      <c r="A123" s="139" t="s">
        <v>119</v>
      </c>
      <c r="B123" s="140">
        <f>SUM(B116:B122)</f>
        <v>980</v>
      </c>
      <c r="C123" s="133">
        <f t="shared" ref="C123:T123" si="17">SUM(C116:C122)</f>
        <v>34.400000000000006</v>
      </c>
      <c r="D123" s="133">
        <f t="shared" si="17"/>
        <v>32.590000000000003</v>
      </c>
      <c r="E123" s="133">
        <f t="shared" si="17"/>
        <v>114.44999999999999</v>
      </c>
      <c r="F123" s="133">
        <f t="shared" si="17"/>
        <v>855.64999999999986</v>
      </c>
      <c r="G123" s="133">
        <f t="shared" si="17"/>
        <v>0.36</v>
      </c>
      <c r="H123" s="133">
        <f t="shared" si="17"/>
        <v>8.8099999999999987</v>
      </c>
      <c r="I123" s="133">
        <f t="shared" si="17"/>
        <v>0.37</v>
      </c>
      <c r="J123" s="133">
        <f t="shared" si="17"/>
        <v>4.78</v>
      </c>
      <c r="K123" s="133">
        <f t="shared" si="17"/>
        <v>1.21</v>
      </c>
      <c r="L123" s="133">
        <f t="shared" si="17"/>
        <v>0.62</v>
      </c>
      <c r="M123" s="133">
        <f t="shared" si="17"/>
        <v>431.02</v>
      </c>
      <c r="N123" s="133">
        <f t="shared" si="17"/>
        <v>87.47999999999999</v>
      </c>
      <c r="O123" s="133">
        <f t="shared" si="17"/>
        <v>508.18</v>
      </c>
      <c r="P123" s="133">
        <f t="shared" si="17"/>
        <v>7.7299999999999995</v>
      </c>
      <c r="Q123" s="133">
        <f t="shared" si="17"/>
        <v>1200.6200000000001</v>
      </c>
      <c r="R123" s="133">
        <f t="shared" si="17"/>
        <v>40.35</v>
      </c>
      <c r="S123" s="133">
        <f t="shared" si="17"/>
        <v>0.09</v>
      </c>
      <c r="T123" s="133">
        <f t="shared" si="17"/>
        <v>0.02</v>
      </c>
      <c r="U123" s="141"/>
      <c r="V123" s="141"/>
    </row>
    <row r="124" spans="1:22" ht="14.65" customHeight="1">
      <c r="A124" s="181" t="s">
        <v>132</v>
      </c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</row>
    <row r="125" spans="1:22" ht="12.2" customHeight="1">
      <c r="A125" s="134" t="s">
        <v>153</v>
      </c>
      <c r="B125" s="135">
        <v>100</v>
      </c>
      <c r="C125" s="136">
        <v>0.4</v>
      </c>
      <c r="D125" s="136">
        <v>0.4</v>
      </c>
      <c r="E125" s="136">
        <v>9.8000000000000007</v>
      </c>
      <c r="F125" s="136">
        <v>47</v>
      </c>
      <c r="G125" s="137">
        <v>0.03</v>
      </c>
      <c r="H125" s="137">
        <v>10</v>
      </c>
      <c r="I125" s="137">
        <v>0.01</v>
      </c>
      <c r="J125" s="137">
        <v>0.63</v>
      </c>
      <c r="K125" s="137">
        <v>0</v>
      </c>
      <c r="L125" s="137">
        <v>0.02</v>
      </c>
      <c r="M125" s="137">
        <v>16</v>
      </c>
      <c r="N125" s="137">
        <v>8</v>
      </c>
      <c r="O125" s="137">
        <v>11</v>
      </c>
      <c r="P125" s="137">
        <v>2.2000000000000002</v>
      </c>
      <c r="Q125" s="137">
        <v>278</v>
      </c>
      <c r="R125" s="137">
        <v>2</v>
      </c>
      <c r="S125" s="137">
        <v>0.01</v>
      </c>
      <c r="T125" s="137">
        <v>0</v>
      </c>
      <c r="U125" s="138" t="s">
        <v>154</v>
      </c>
      <c r="V125" s="138" t="s">
        <v>116</v>
      </c>
    </row>
    <row r="126" spans="1:22" ht="12.2" customHeight="1">
      <c r="A126" s="134" t="s">
        <v>155</v>
      </c>
      <c r="B126" s="135">
        <v>75</v>
      </c>
      <c r="C126" s="111">
        <v>6.71</v>
      </c>
      <c r="D126" s="111">
        <v>7.52</v>
      </c>
      <c r="E126" s="111">
        <v>16.7</v>
      </c>
      <c r="F126" s="111">
        <v>159.15</v>
      </c>
      <c r="G126" s="137">
        <v>0</v>
      </c>
      <c r="H126" s="137">
        <v>0</v>
      </c>
      <c r="I126" s="137">
        <v>0</v>
      </c>
      <c r="J126" s="137">
        <v>0</v>
      </c>
      <c r="K126" s="137">
        <v>0</v>
      </c>
      <c r="L126" s="137">
        <v>0</v>
      </c>
      <c r="M126" s="137">
        <v>0</v>
      </c>
      <c r="N126" s="137">
        <v>0</v>
      </c>
      <c r="O126" s="137">
        <v>0</v>
      </c>
      <c r="P126" s="137">
        <v>0</v>
      </c>
      <c r="Q126" s="137">
        <v>0</v>
      </c>
      <c r="R126" s="137">
        <v>0</v>
      </c>
      <c r="S126" s="137">
        <v>0</v>
      </c>
      <c r="T126" s="137">
        <v>0</v>
      </c>
      <c r="U126" s="138" t="s">
        <v>156</v>
      </c>
      <c r="V126" s="138" t="s">
        <v>148</v>
      </c>
    </row>
    <row r="127" spans="1:22" ht="12.2" customHeight="1">
      <c r="A127" s="134" t="s">
        <v>383</v>
      </c>
      <c r="B127" s="135">
        <v>180</v>
      </c>
      <c r="C127" s="136">
        <v>4.9000000000000004</v>
      </c>
      <c r="D127" s="136">
        <v>4.5</v>
      </c>
      <c r="E127" s="136">
        <v>19.399999999999999</v>
      </c>
      <c r="F127" s="136">
        <v>142.19999999999999</v>
      </c>
      <c r="G127" s="137">
        <v>0</v>
      </c>
      <c r="H127" s="137">
        <v>0</v>
      </c>
      <c r="I127" s="137">
        <v>0</v>
      </c>
      <c r="J127" s="137">
        <v>0</v>
      </c>
      <c r="K127" s="137">
        <v>0</v>
      </c>
      <c r="L127" s="137">
        <v>0</v>
      </c>
      <c r="M127" s="137">
        <v>0</v>
      </c>
      <c r="N127" s="137">
        <v>0</v>
      </c>
      <c r="O127" s="137">
        <v>0</v>
      </c>
      <c r="P127" s="137">
        <v>0</v>
      </c>
      <c r="Q127" s="137">
        <v>0</v>
      </c>
      <c r="R127" s="137">
        <v>0</v>
      </c>
      <c r="S127" s="137">
        <v>0</v>
      </c>
      <c r="T127" s="137">
        <v>0</v>
      </c>
      <c r="U127" s="138" t="s">
        <v>158</v>
      </c>
      <c r="V127" s="138" t="s">
        <v>116</v>
      </c>
    </row>
    <row r="128" spans="1:22" ht="12.2" customHeight="1">
      <c r="A128" s="139" t="s">
        <v>119</v>
      </c>
      <c r="B128" s="140">
        <f>B125+B126+B127</f>
        <v>355</v>
      </c>
      <c r="C128" s="133">
        <f t="shared" ref="C128:T128" si="18">C125+C126+C127</f>
        <v>12.010000000000002</v>
      </c>
      <c r="D128" s="133">
        <f t="shared" si="18"/>
        <v>12.42</v>
      </c>
      <c r="E128" s="133">
        <f t="shared" si="18"/>
        <v>45.9</v>
      </c>
      <c r="F128" s="133">
        <f t="shared" si="18"/>
        <v>348.35</v>
      </c>
      <c r="G128" s="133">
        <f t="shared" si="18"/>
        <v>0.03</v>
      </c>
      <c r="H128" s="133">
        <f t="shared" si="18"/>
        <v>10</v>
      </c>
      <c r="I128" s="133">
        <f t="shared" si="18"/>
        <v>0.01</v>
      </c>
      <c r="J128" s="133">
        <f t="shared" si="18"/>
        <v>0.63</v>
      </c>
      <c r="K128" s="133">
        <f t="shared" si="18"/>
        <v>0</v>
      </c>
      <c r="L128" s="133">
        <f t="shared" si="18"/>
        <v>0.02</v>
      </c>
      <c r="M128" s="133">
        <f t="shared" si="18"/>
        <v>16</v>
      </c>
      <c r="N128" s="133">
        <f t="shared" si="18"/>
        <v>8</v>
      </c>
      <c r="O128" s="133">
        <f t="shared" si="18"/>
        <v>11</v>
      </c>
      <c r="P128" s="133">
        <f t="shared" si="18"/>
        <v>2.2000000000000002</v>
      </c>
      <c r="Q128" s="133">
        <f t="shared" si="18"/>
        <v>278</v>
      </c>
      <c r="R128" s="133">
        <f t="shared" si="18"/>
        <v>2</v>
      </c>
      <c r="S128" s="133">
        <f t="shared" si="18"/>
        <v>0.01</v>
      </c>
      <c r="T128" s="133">
        <f t="shared" si="18"/>
        <v>0</v>
      </c>
      <c r="U128" s="141"/>
      <c r="V128" s="141"/>
    </row>
    <row r="129" spans="1:22" ht="21.6" customHeight="1">
      <c r="A129" s="178" t="s">
        <v>138</v>
      </c>
      <c r="B129" s="178"/>
      <c r="C129" s="147">
        <f>C128+C123+C114</f>
        <v>65.210000000000008</v>
      </c>
      <c r="D129" s="147">
        <f t="shared" ref="D129:T129" si="19">D128+D123+D114</f>
        <v>63.110000000000007</v>
      </c>
      <c r="E129" s="147">
        <f t="shared" si="19"/>
        <v>221.85</v>
      </c>
      <c r="F129" s="147">
        <f t="shared" si="19"/>
        <v>1706.9</v>
      </c>
      <c r="G129" s="147">
        <f t="shared" si="19"/>
        <v>0.66</v>
      </c>
      <c r="H129" s="147">
        <f t="shared" si="19"/>
        <v>39.130000000000003</v>
      </c>
      <c r="I129" s="147">
        <f t="shared" si="19"/>
        <v>0.81</v>
      </c>
      <c r="J129" s="147">
        <f t="shared" si="19"/>
        <v>8.0300000000000011</v>
      </c>
      <c r="K129" s="147">
        <f t="shared" si="19"/>
        <v>1.27</v>
      </c>
      <c r="L129" s="147">
        <f t="shared" si="19"/>
        <v>0.88000000000000012</v>
      </c>
      <c r="M129" s="147">
        <f t="shared" si="19"/>
        <v>564.91</v>
      </c>
      <c r="N129" s="147">
        <f t="shared" si="19"/>
        <v>196.12</v>
      </c>
      <c r="O129" s="147">
        <f t="shared" si="19"/>
        <v>845.06000000000006</v>
      </c>
      <c r="P129" s="147">
        <f t="shared" si="19"/>
        <v>13.87</v>
      </c>
      <c r="Q129" s="147">
        <f t="shared" si="19"/>
        <v>2903.71</v>
      </c>
      <c r="R129" s="147">
        <f t="shared" si="19"/>
        <v>177.98</v>
      </c>
      <c r="S129" s="147">
        <f t="shared" si="19"/>
        <v>0.67</v>
      </c>
      <c r="T129" s="147">
        <f t="shared" si="19"/>
        <v>0.03</v>
      </c>
      <c r="U129" s="141"/>
      <c r="V129" s="141"/>
    </row>
    <row r="130" spans="1:22" s="130" customFormat="1" ht="28.35" customHeight="1">
      <c r="A130" s="182" t="s">
        <v>324</v>
      </c>
      <c r="B130" s="183"/>
      <c r="C130" s="183"/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</row>
    <row r="131" spans="1:22" ht="13.35" customHeight="1">
      <c r="A131" s="185" t="s">
        <v>88</v>
      </c>
      <c r="B131" s="185" t="s">
        <v>89</v>
      </c>
      <c r="C131" s="184" t="s">
        <v>90</v>
      </c>
      <c r="D131" s="184"/>
      <c r="E131" s="184"/>
      <c r="F131" s="186" t="s">
        <v>91</v>
      </c>
      <c r="G131" s="184" t="s">
        <v>92</v>
      </c>
      <c r="H131" s="184"/>
      <c r="I131" s="184"/>
      <c r="J131" s="184"/>
      <c r="K131" s="184"/>
      <c r="L131" s="184"/>
      <c r="M131" s="184" t="s">
        <v>93</v>
      </c>
      <c r="N131" s="184"/>
      <c r="O131" s="184"/>
      <c r="P131" s="184"/>
      <c r="Q131" s="184"/>
      <c r="R131" s="184"/>
      <c r="S131" s="184"/>
      <c r="T131" s="184"/>
      <c r="U131" s="185" t="s">
        <v>94</v>
      </c>
      <c r="V131" s="185" t="s">
        <v>95</v>
      </c>
    </row>
    <row r="132" spans="1:22" ht="26.65" customHeight="1">
      <c r="A132" s="185"/>
      <c r="B132" s="185"/>
      <c r="C132" s="133" t="s">
        <v>96</v>
      </c>
      <c r="D132" s="133" t="s">
        <v>97</v>
      </c>
      <c r="E132" s="133" t="s">
        <v>98</v>
      </c>
      <c r="F132" s="186"/>
      <c r="G132" s="133" t="s">
        <v>99</v>
      </c>
      <c r="H132" s="133" t="s">
        <v>100</v>
      </c>
      <c r="I132" s="133" t="s">
        <v>101</v>
      </c>
      <c r="J132" s="133" t="s">
        <v>102</v>
      </c>
      <c r="K132" s="133" t="s">
        <v>103</v>
      </c>
      <c r="L132" s="133" t="s">
        <v>104</v>
      </c>
      <c r="M132" s="133" t="s">
        <v>105</v>
      </c>
      <c r="N132" s="133" t="s">
        <v>106</v>
      </c>
      <c r="O132" s="133" t="s">
        <v>107</v>
      </c>
      <c r="P132" s="133" t="s">
        <v>108</v>
      </c>
      <c r="Q132" s="133" t="s">
        <v>109</v>
      </c>
      <c r="R132" s="133" t="s">
        <v>110</v>
      </c>
      <c r="S132" s="133" t="s">
        <v>111</v>
      </c>
      <c r="T132" s="133" t="s">
        <v>112</v>
      </c>
      <c r="U132" s="185"/>
      <c r="V132" s="185"/>
    </row>
    <row r="133" spans="1:22" ht="14.65" customHeight="1">
      <c r="A133" s="181" t="s">
        <v>113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</row>
    <row r="134" spans="1:22" ht="12.2" customHeight="1">
      <c r="A134" s="134" t="s">
        <v>77</v>
      </c>
      <c r="B134" s="135">
        <v>100</v>
      </c>
      <c r="C134" s="136">
        <v>0.4</v>
      </c>
      <c r="D134" s="136">
        <v>0.4</v>
      </c>
      <c r="E134" s="136">
        <v>9.8000000000000007</v>
      </c>
      <c r="F134" s="136">
        <v>47</v>
      </c>
      <c r="G134" s="137">
        <v>0.03</v>
      </c>
      <c r="H134" s="137">
        <v>10</v>
      </c>
      <c r="I134" s="137">
        <v>0.01</v>
      </c>
      <c r="J134" s="137">
        <v>0.63</v>
      </c>
      <c r="K134" s="137">
        <v>0</v>
      </c>
      <c r="L134" s="137">
        <v>0.02</v>
      </c>
      <c r="M134" s="137">
        <v>16</v>
      </c>
      <c r="N134" s="137">
        <v>8</v>
      </c>
      <c r="O134" s="137">
        <v>11</v>
      </c>
      <c r="P134" s="137">
        <v>2.2000000000000002</v>
      </c>
      <c r="Q134" s="137">
        <v>278</v>
      </c>
      <c r="R134" s="137">
        <v>2</v>
      </c>
      <c r="S134" s="137">
        <v>0.01</v>
      </c>
      <c r="T134" s="137">
        <v>0</v>
      </c>
      <c r="U134" s="138" t="s">
        <v>146</v>
      </c>
      <c r="V134" s="138" t="s">
        <v>116</v>
      </c>
    </row>
    <row r="135" spans="1:22" ht="12.2" customHeight="1">
      <c r="A135" s="134" t="s">
        <v>159</v>
      </c>
      <c r="B135" s="135">
        <v>180</v>
      </c>
      <c r="C135" s="111">
        <v>10.6</v>
      </c>
      <c r="D135" s="111">
        <v>12.4</v>
      </c>
      <c r="E135" s="111">
        <v>44.8</v>
      </c>
      <c r="F135" s="111">
        <v>342.7</v>
      </c>
      <c r="G135" s="137">
        <v>0.08</v>
      </c>
      <c r="H135" s="137">
        <v>0.19</v>
      </c>
      <c r="I135" s="137">
        <v>0.06</v>
      </c>
      <c r="J135" s="137">
        <v>1.99</v>
      </c>
      <c r="K135" s="137">
        <v>0.18</v>
      </c>
      <c r="L135" s="137">
        <v>0.2</v>
      </c>
      <c r="M135" s="137">
        <v>144.29</v>
      </c>
      <c r="N135" s="137">
        <v>24.77</v>
      </c>
      <c r="O135" s="137">
        <v>179.29</v>
      </c>
      <c r="P135" s="137">
        <v>1.17</v>
      </c>
      <c r="Q135" s="137">
        <v>196.95</v>
      </c>
      <c r="R135" s="137">
        <v>3.28</v>
      </c>
      <c r="S135" s="137">
        <v>0.03</v>
      </c>
      <c r="T135" s="137">
        <v>0.02</v>
      </c>
      <c r="U135" s="138" t="s">
        <v>160</v>
      </c>
      <c r="V135" s="138" t="s">
        <v>135</v>
      </c>
    </row>
    <row r="136" spans="1:22" ht="12.2" customHeight="1">
      <c r="A136" s="134" t="s">
        <v>161</v>
      </c>
      <c r="B136" s="135">
        <v>40</v>
      </c>
      <c r="C136" s="136">
        <v>5</v>
      </c>
      <c r="D136" s="136">
        <v>4.5</v>
      </c>
      <c r="E136" s="136">
        <v>0.3</v>
      </c>
      <c r="F136" s="136">
        <v>61.3</v>
      </c>
      <c r="G136" s="137">
        <v>0.02</v>
      </c>
      <c r="H136" s="137">
        <v>0</v>
      </c>
      <c r="I136" s="137">
        <v>0.1</v>
      </c>
      <c r="J136" s="137">
        <v>0.81</v>
      </c>
      <c r="K136" s="137">
        <v>0.89</v>
      </c>
      <c r="L136" s="137">
        <v>0.15</v>
      </c>
      <c r="M136" s="137">
        <v>19.920000000000002</v>
      </c>
      <c r="N136" s="137">
        <v>4.3499999999999996</v>
      </c>
      <c r="O136" s="137">
        <v>69.55</v>
      </c>
      <c r="P136" s="137">
        <v>0.91</v>
      </c>
      <c r="Q136" s="137">
        <v>56.35</v>
      </c>
      <c r="R136" s="137">
        <v>8.0500000000000007</v>
      </c>
      <c r="S136" s="137">
        <v>0.02</v>
      </c>
      <c r="T136" s="137">
        <v>0.01</v>
      </c>
      <c r="U136" s="138" t="s">
        <v>162</v>
      </c>
      <c r="V136" s="138" t="s">
        <v>116</v>
      </c>
    </row>
    <row r="137" spans="1:22" ht="12.2" customHeight="1">
      <c r="A137" s="134" t="s">
        <v>163</v>
      </c>
      <c r="B137" s="135">
        <v>180</v>
      </c>
      <c r="C137" s="136">
        <v>1.5</v>
      </c>
      <c r="D137" s="136">
        <v>1.1000000000000001</v>
      </c>
      <c r="E137" s="136">
        <v>8.5</v>
      </c>
      <c r="F137" s="136">
        <v>50.4</v>
      </c>
      <c r="G137" s="137">
        <v>0.01</v>
      </c>
      <c r="H137" s="137">
        <v>0.28000000000000003</v>
      </c>
      <c r="I137" s="137">
        <v>0.01</v>
      </c>
      <c r="J137" s="137">
        <v>0</v>
      </c>
      <c r="K137" s="137">
        <v>0</v>
      </c>
      <c r="L137" s="137">
        <v>0.06</v>
      </c>
      <c r="M137" s="137">
        <v>57.02</v>
      </c>
      <c r="N137" s="137">
        <v>10.02</v>
      </c>
      <c r="O137" s="137">
        <v>39.94</v>
      </c>
      <c r="P137" s="137">
        <v>0.71</v>
      </c>
      <c r="Q137" s="137">
        <v>90.39</v>
      </c>
      <c r="R137" s="137">
        <v>4.16</v>
      </c>
      <c r="S137" s="137">
        <v>0</v>
      </c>
      <c r="T137" s="137">
        <v>0</v>
      </c>
      <c r="U137" s="138" t="s">
        <v>164</v>
      </c>
      <c r="V137" s="138">
        <v>2017</v>
      </c>
    </row>
    <row r="138" spans="1:22" ht="12.2" customHeight="1">
      <c r="A138" s="134" t="s">
        <v>118</v>
      </c>
      <c r="B138" s="135">
        <v>20</v>
      </c>
      <c r="C138" s="136">
        <v>1.3</v>
      </c>
      <c r="D138" s="136">
        <v>0.2</v>
      </c>
      <c r="E138" s="136">
        <v>8.5</v>
      </c>
      <c r="F138" s="136">
        <v>40.799999999999997</v>
      </c>
      <c r="G138" s="137">
        <v>0.04</v>
      </c>
      <c r="H138" s="137">
        <v>0</v>
      </c>
      <c r="I138" s="137">
        <v>0</v>
      </c>
      <c r="J138" s="137">
        <v>0.44</v>
      </c>
      <c r="K138" s="137">
        <v>0</v>
      </c>
      <c r="L138" s="137">
        <v>0.02</v>
      </c>
      <c r="M138" s="137">
        <v>3.6</v>
      </c>
      <c r="N138" s="137">
        <v>3.8</v>
      </c>
      <c r="O138" s="137">
        <v>17.399999999999999</v>
      </c>
      <c r="P138" s="137">
        <v>0.8</v>
      </c>
      <c r="Q138" s="137">
        <v>27.2</v>
      </c>
      <c r="R138" s="137">
        <v>1.1200000000000001</v>
      </c>
      <c r="S138" s="137">
        <v>0</v>
      </c>
      <c r="T138" s="137">
        <v>0</v>
      </c>
      <c r="U138" s="138" t="s">
        <v>61</v>
      </c>
      <c r="V138" s="138">
        <v>2023</v>
      </c>
    </row>
    <row r="139" spans="1:22" ht="12.2" customHeight="1">
      <c r="A139" s="139" t="s">
        <v>119</v>
      </c>
      <c r="B139" s="140">
        <f>SUM(B134:B138)</f>
        <v>520</v>
      </c>
      <c r="C139" s="133">
        <f t="shared" ref="C139:T139" si="20">SUM(C134:C138)</f>
        <v>18.8</v>
      </c>
      <c r="D139" s="133">
        <f t="shared" si="20"/>
        <v>18.600000000000001</v>
      </c>
      <c r="E139" s="133">
        <f t="shared" si="20"/>
        <v>71.899999999999991</v>
      </c>
      <c r="F139" s="133">
        <f t="shared" si="20"/>
        <v>542.19999999999993</v>
      </c>
      <c r="G139" s="133">
        <f t="shared" si="20"/>
        <v>0.18000000000000002</v>
      </c>
      <c r="H139" s="133">
        <f t="shared" si="20"/>
        <v>10.469999999999999</v>
      </c>
      <c r="I139" s="133">
        <f t="shared" si="20"/>
        <v>0.18</v>
      </c>
      <c r="J139" s="133">
        <f t="shared" si="20"/>
        <v>3.87</v>
      </c>
      <c r="K139" s="133">
        <f t="shared" si="20"/>
        <v>1.07</v>
      </c>
      <c r="L139" s="133">
        <f t="shared" si="20"/>
        <v>0.45</v>
      </c>
      <c r="M139" s="133">
        <f t="shared" si="20"/>
        <v>240.82999999999998</v>
      </c>
      <c r="N139" s="133">
        <f t="shared" si="20"/>
        <v>50.94</v>
      </c>
      <c r="O139" s="133">
        <f t="shared" si="20"/>
        <v>317.17999999999995</v>
      </c>
      <c r="P139" s="133">
        <f t="shared" si="20"/>
        <v>5.79</v>
      </c>
      <c r="Q139" s="133">
        <f t="shared" si="20"/>
        <v>648.89</v>
      </c>
      <c r="R139" s="133">
        <f t="shared" si="20"/>
        <v>18.610000000000003</v>
      </c>
      <c r="S139" s="133">
        <f t="shared" si="20"/>
        <v>0.06</v>
      </c>
      <c r="T139" s="133">
        <f t="shared" si="20"/>
        <v>0.03</v>
      </c>
      <c r="U139" s="141" t="s">
        <v>61</v>
      </c>
      <c r="V139" s="141">
        <v>2023</v>
      </c>
    </row>
    <row r="140" spans="1:22" ht="14.65" customHeight="1">
      <c r="A140" s="181" t="s">
        <v>120</v>
      </c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</row>
    <row r="141" spans="1:22" ht="12.2" customHeight="1">
      <c r="A141" s="134" t="s">
        <v>165</v>
      </c>
      <c r="B141" s="135">
        <v>60</v>
      </c>
      <c r="C141" s="136">
        <v>0.8</v>
      </c>
      <c r="D141" s="136">
        <v>3</v>
      </c>
      <c r="E141" s="136">
        <v>4.2</v>
      </c>
      <c r="F141" s="136">
        <v>47.5</v>
      </c>
      <c r="G141" s="137">
        <v>0.03</v>
      </c>
      <c r="H141" s="137">
        <v>1.82</v>
      </c>
      <c r="I141" s="137">
        <v>1.1100000000000001</v>
      </c>
      <c r="J141" s="137">
        <v>1.63</v>
      </c>
      <c r="K141" s="137">
        <v>0</v>
      </c>
      <c r="L141" s="137">
        <v>0.03</v>
      </c>
      <c r="M141" s="137">
        <v>30.1</v>
      </c>
      <c r="N141" s="137">
        <v>20.059999999999999</v>
      </c>
      <c r="O141" s="137">
        <v>29.57</v>
      </c>
      <c r="P141" s="137">
        <v>0.54</v>
      </c>
      <c r="Q141" s="137">
        <v>122.7</v>
      </c>
      <c r="R141" s="137">
        <v>2.75</v>
      </c>
      <c r="S141" s="137">
        <v>0.03</v>
      </c>
      <c r="T141" s="137">
        <v>0</v>
      </c>
      <c r="U141" s="138" t="s">
        <v>166</v>
      </c>
      <c r="V141" s="138" t="s">
        <v>167</v>
      </c>
    </row>
    <row r="142" spans="1:22" ht="12.2" customHeight="1">
      <c r="A142" s="134" t="s">
        <v>168</v>
      </c>
      <c r="B142" s="135">
        <v>200</v>
      </c>
      <c r="C142" s="136">
        <v>4.5999999999999996</v>
      </c>
      <c r="D142" s="136">
        <v>4.3</v>
      </c>
      <c r="E142" s="136">
        <v>14.8</v>
      </c>
      <c r="F142" s="136">
        <v>116.8</v>
      </c>
      <c r="G142" s="137">
        <v>0.14000000000000001</v>
      </c>
      <c r="H142" s="137">
        <v>5.18</v>
      </c>
      <c r="I142" s="137">
        <v>0.19</v>
      </c>
      <c r="J142" s="137">
        <v>3.3</v>
      </c>
      <c r="K142" s="137">
        <v>0</v>
      </c>
      <c r="L142" s="137">
        <v>0.05</v>
      </c>
      <c r="M142" s="137">
        <v>39.450000000000003</v>
      </c>
      <c r="N142" s="137">
        <v>28.01</v>
      </c>
      <c r="O142" s="137">
        <v>64.06</v>
      </c>
      <c r="P142" s="137">
        <v>1.59</v>
      </c>
      <c r="Q142" s="137">
        <v>383.62</v>
      </c>
      <c r="R142" s="137">
        <v>3.33</v>
      </c>
      <c r="S142" s="137">
        <v>0.03</v>
      </c>
      <c r="T142" s="137">
        <v>0</v>
      </c>
      <c r="U142" s="138" t="s">
        <v>169</v>
      </c>
      <c r="V142" s="138" t="s">
        <v>116</v>
      </c>
    </row>
    <row r="143" spans="1:22" ht="12.2" customHeight="1">
      <c r="A143" s="134" t="s">
        <v>170</v>
      </c>
      <c r="B143" s="135">
        <v>150</v>
      </c>
      <c r="C143" s="136">
        <v>2.2999999999999998</v>
      </c>
      <c r="D143" s="136">
        <v>7.2</v>
      </c>
      <c r="E143" s="136">
        <v>13.3</v>
      </c>
      <c r="F143" s="136">
        <v>133.6</v>
      </c>
      <c r="G143" s="137">
        <v>7.0000000000000007E-2</v>
      </c>
      <c r="H143" s="137">
        <v>12.68</v>
      </c>
      <c r="I143" s="137">
        <v>0.49</v>
      </c>
      <c r="J143" s="137">
        <v>1.52</v>
      </c>
      <c r="K143" s="137">
        <v>0.09</v>
      </c>
      <c r="L143" s="137">
        <v>7.0000000000000007E-2</v>
      </c>
      <c r="M143" s="137">
        <v>36.729999999999997</v>
      </c>
      <c r="N143" s="137">
        <v>26.85</v>
      </c>
      <c r="O143" s="137">
        <v>59.23</v>
      </c>
      <c r="P143" s="137">
        <v>1.19</v>
      </c>
      <c r="Q143" s="137">
        <v>464.99</v>
      </c>
      <c r="R143" s="137">
        <v>5.54</v>
      </c>
      <c r="S143" s="137">
        <v>0.03</v>
      </c>
      <c r="T143" s="137">
        <v>0</v>
      </c>
      <c r="U143" s="138" t="s">
        <v>171</v>
      </c>
      <c r="V143" s="138" t="s">
        <v>123</v>
      </c>
    </row>
    <row r="144" spans="1:22" ht="12.2" customHeight="1">
      <c r="A144" s="134" t="s">
        <v>172</v>
      </c>
      <c r="B144" s="135">
        <v>130</v>
      </c>
      <c r="C144" s="111">
        <v>6.9</v>
      </c>
      <c r="D144" s="111">
        <v>11.9</v>
      </c>
      <c r="E144" s="111">
        <v>33.799999999999997</v>
      </c>
      <c r="F144" s="111">
        <v>253.6</v>
      </c>
      <c r="G144" s="137">
        <v>0.33</v>
      </c>
      <c r="H144" s="137">
        <v>1.51</v>
      </c>
      <c r="I144" s="137">
        <v>0.03</v>
      </c>
      <c r="J144" s="137">
        <v>1.48</v>
      </c>
      <c r="K144" s="137">
        <v>0.05</v>
      </c>
      <c r="L144" s="137">
        <v>0.11</v>
      </c>
      <c r="M144" s="137">
        <v>23.49</v>
      </c>
      <c r="N144" s="137">
        <v>27.66</v>
      </c>
      <c r="O144" s="137">
        <v>152.27000000000001</v>
      </c>
      <c r="P144" s="137">
        <v>1.87</v>
      </c>
      <c r="Q144" s="137">
        <v>353.7</v>
      </c>
      <c r="R144" s="137">
        <v>7.42</v>
      </c>
      <c r="S144" s="137">
        <v>0.06</v>
      </c>
      <c r="T144" s="137">
        <v>0</v>
      </c>
      <c r="U144" s="138" t="s">
        <v>173</v>
      </c>
      <c r="V144" s="138" t="s">
        <v>116</v>
      </c>
    </row>
    <row r="145" spans="1:22" ht="12.2" customHeight="1">
      <c r="A145" s="134" t="s">
        <v>380</v>
      </c>
      <c r="B145" s="135">
        <v>180</v>
      </c>
      <c r="C145" s="136">
        <v>5.2</v>
      </c>
      <c r="D145" s="136">
        <v>4.5</v>
      </c>
      <c r="E145" s="136">
        <v>7.2</v>
      </c>
      <c r="F145" s="136">
        <v>95.4</v>
      </c>
      <c r="G145" s="137">
        <v>7.0000000000000007E-2</v>
      </c>
      <c r="H145" s="137">
        <v>1.26</v>
      </c>
      <c r="I145" s="137">
        <v>0.05</v>
      </c>
      <c r="J145" s="137">
        <v>0.13</v>
      </c>
      <c r="K145" s="137">
        <v>0</v>
      </c>
      <c r="L145" s="137">
        <v>0.31</v>
      </c>
      <c r="M145" s="137">
        <v>216</v>
      </c>
      <c r="N145" s="137">
        <v>25.2</v>
      </c>
      <c r="O145" s="137">
        <v>171</v>
      </c>
      <c r="P145" s="137">
        <v>0.18</v>
      </c>
      <c r="Q145" s="137">
        <v>262.8</v>
      </c>
      <c r="R145" s="137">
        <v>16.2</v>
      </c>
      <c r="S145" s="137">
        <v>0.04</v>
      </c>
      <c r="T145" s="137">
        <v>0</v>
      </c>
      <c r="U145" s="138" t="s">
        <v>158</v>
      </c>
      <c r="V145" s="138" t="s">
        <v>116</v>
      </c>
    </row>
    <row r="146" spans="1:22" s="130" customFormat="1" ht="12.2" customHeight="1">
      <c r="A146" s="106" t="s">
        <v>48</v>
      </c>
      <c r="B146" s="110">
        <v>30</v>
      </c>
      <c r="C146" s="111">
        <v>2.2999999999999998</v>
      </c>
      <c r="D146" s="111">
        <v>0.19</v>
      </c>
      <c r="E146" s="111">
        <v>15.05</v>
      </c>
      <c r="F146" s="111">
        <v>71.05</v>
      </c>
      <c r="G146" s="111">
        <v>0.05</v>
      </c>
      <c r="H146" s="111">
        <v>0</v>
      </c>
      <c r="I146" s="111">
        <v>0</v>
      </c>
      <c r="J146" s="111">
        <v>0.59</v>
      </c>
      <c r="K146" s="111">
        <v>0</v>
      </c>
      <c r="L146" s="111">
        <v>0.02</v>
      </c>
      <c r="M146" s="111">
        <v>6.9</v>
      </c>
      <c r="N146" s="111">
        <v>9.9</v>
      </c>
      <c r="O146" s="111">
        <v>25.2</v>
      </c>
      <c r="P146" s="111">
        <v>0.6</v>
      </c>
      <c r="Q146" s="111">
        <v>38.700000000000003</v>
      </c>
      <c r="R146" s="111">
        <v>0</v>
      </c>
      <c r="S146" s="111">
        <v>0</v>
      </c>
      <c r="T146" s="111">
        <v>0</v>
      </c>
      <c r="U146" s="112" t="s">
        <v>61</v>
      </c>
      <c r="V146" s="112">
        <v>2023</v>
      </c>
    </row>
    <row r="147" spans="1:22" ht="12.2" customHeight="1">
      <c r="A147" s="134" t="s">
        <v>118</v>
      </c>
      <c r="B147" s="135">
        <v>30</v>
      </c>
      <c r="C147" s="136">
        <v>2</v>
      </c>
      <c r="D147" s="136">
        <v>0.3</v>
      </c>
      <c r="E147" s="136">
        <v>12.7</v>
      </c>
      <c r="F147" s="136">
        <v>61.2</v>
      </c>
      <c r="G147" s="137">
        <v>0.05</v>
      </c>
      <c r="H147" s="137">
        <v>0</v>
      </c>
      <c r="I147" s="137">
        <v>0</v>
      </c>
      <c r="J147" s="137">
        <v>0.66</v>
      </c>
      <c r="K147" s="137">
        <v>0</v>
      </c>
      <c r="L147" s="137">
        <v>0.02</v>
      </c>
      <c r="M147" s="137">
        <v>5.4</v>
      </c>
      <c r="N147" s="137">
        <v>5.7</v>
      </c>
      <c r="O147" s="137">
        <v>26.1</v>
      </c>
      <c r="P147" s="137">
        <v>1.2</v>
      </c>
      <c r="Q147" s="137">
        <v>40.799999999999997</v>
      </c>
      <c r="R147" s="137">
        <v>1.68</v>
      </c>
      <c r="S147" s="137">
        <v>0</v>
      </c>
      <c r="T147" s="137">
        <v>0</v>
      </c>
      <c r="U147" s="138"/>
      <c r="V147" s="138" t="s">
        <v>117</v>
      </c>
    </row>
    <row r="148" spans="1:22" ht="21.6" customHeight="1">
      <c r="A148" s="139" t="s">
        <v>119</v>
      </c>
      <c r="B148" s="140">
        <f>SUM(B141:B147)</f>
        <v>780</v>
      </c>
      <c r="C148" s="133">
        <f t="shared" ref="C148:T148" si="21">SUM(C141:C147)</f>
        <v>24.1</v>
      </c>
      <c r="D148" s="133">
        <f t="shared" si="21"/>
        <v>31.39</v>
      </c>
      <c r="E148" s="133">
        <f t="shared" si="21"/>
        <v>101.05</v>
      </c>
      <c r="F148" s="133">
        <f t="shared" si="21"/>
        <v>779.15</v>
      </c>
      <c r="G148" s="133">
        <f t="shared" si="21"/>
        <v>0.74000000000000021</v>
      </c>
      <c r="H148" s="133">
        <f t="shared" si="21"/>
        <v>22.450000000000003</v>
      </c>
      <c r="I148" s="133">
        <f t="shared" si="21"/>
        <v>1.87</v>
      </c>
      <c r="J148" s="133">
        <f t="shared" si="21"/>
        <v>9.31</v>
      </c>
      <c r="K148" s="133">
        <f t="shared" si="21"/>
        <v>0.14000000000000001</v>
      </c>
      <c r="L148" s="133">
        <f t="shared" si="21"/>
        <v>0.6100000000000001</v>
      </c>
      <c r="M148" s="133">
        <f t="shared" si="21"/>
        <v>358.06999999999994</v>
      </c>
      <c r="N148" s="133">
        <f t="shared" si="21"/>
        <v>143.38</v>
      </c>
      <c r="O148" s="133">
        <f t="shared" si="21"/>
        <v>527.42999999999995</v>
      </c>
      <c r="P148" s="133">
        <f t="shared" si="21"/>
        <v>7.169999999999999</v>
      </c>
      <c r="Q148" s="133">
        <f t="shared" si="21"/>
        <v>1667.31</v>
      </c>
      <c r="R148" s="133">
        <f t="shared" si="21"/>
        <v>36.919999999999995</v>
      </c>
      <c r="S148" s="133">
        <f t="shared" si="21"/>
        <v>0.19</v>
      </c>
      <c r="T148" s="133">
        <f t="shared" si="21"/>
        <v>0</v>
      </c>
      <c r="U148" s="141"/>
      <c r="V148" s="141"/>
    </row>
    <row r="149" spans="1:22" ht="14.65" customHeight="1">
      <c r="A149" s="181" t="s">
        <v>132</v>
      </c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</row>
    <row r="150" spans="1:22" ht="12.2" customHeight="1">
      <c r="A150" s="134" t="s">
        <v>174</v>
      </c>
      <c r="B150" s="135">
        <v>150</v>
      </c>
      <c r="C150" s="111">
        <f>2.02*150/105</f>
        <v>2.8857142857142857</v>
      </c>
      <c r="D150" s="111">
        <f>3.96*150/105</f>
        <v>5.6571428571428575</v>
      </c>
      <c r="E150" s="111">
        <v>16.989999999999998</v>
      </c>
      <c r="F150" s="111">
        <v>105</v>
      </c>
      <c r="G150" s="137">
        <v>0.13</v>
      </c>
      <c r="H150" s="137">
        <v>11.77</v>
      </c>
      <c r="I150" s="137">
        <v>0.04</v>
      </c>
      <c r="J150" s="137">
        <v>0.3</v>
      </c>
      <c r="K150" s="137">
        <v>0.11</v>
      </c>
      <c r="L150" s="137">
        <v>0.09</v>
      </c>
      <c r="M150" s="137">
        <v>21.33</v>
      </c>
      <c r="N150" s="137">
        <v>31.55</v>
      </c>
      <c r="O150" s="137">
        <v>78.540000000000006</v>
      </c>
      <c r="P150" s="137">
        <v>1.36</v>
      </c>
      <c r="Q150" s="137">
        <v>836.98</v>
      </c>
      <c r="R150" s="137">
        <v>7.36</v>
      </c>
      <c r="S150" s="137">
        <v>0.04</v>
      </c>
      <c r="T150" s="137">
        <v>0</v>
      </c>
      <c r="U150" s="138" t="s">
        <v>175</v>
      </c>
      <c r="V150" s="138">
        <v>2017</v>
      </c>
    </row>
    <row r="151" spans="1:22" ht="12.2" customHeight="1">
      <c r="A151" s="134" t="s">
        <v>176</v>
      </c>
      <c r="B151" s="135">
        <v>95</v>
      </c>
      <c r="C151" s="111">
        <f>4.88*95/105</f>
        <v>4.4152380952380952</v>
      </c>
      <c r="D151" s="111">
        <f>5.6*95/105</f>
        <v>5.0666666666666664</v>
      </c>
      <c r="E151" s="111">
        <f>7.61*95/105</f>
        <v>6.8852380952380958</v>
      </c>
      <c r="F151" s="111">
        <f>116*95/105</f>
        <v>104.95238095238095</v>
      </c>
      <c r="G151" s="137">
        <v>0.09</v>
      </c>
      <c r="H151" s="137">
        <v>0.45</v>
      </c>
      <c r="I151" s="137">
        <v>0.03</v>
      </c>
      <c r="J151" s="137">
        <v>4.37</v>
      </c>
      <c r="K151" s="137">
        <v>0.08</v>
      </c>
      <c r="L151" s="137">
        <v>0.08</v>
      </c>
      <c r="M151" s="137">
        <v>39.659999999999997</v>
      </c>
      <c r="N151" s="137">
        <v>44.96</v>
      </c>
      <c r="O151" s="137">
        <v>179.69</v>
      </c>
      <c r="P151" s="137">
        <v>1.47</v>
      </c>
      <c r="Q151" s="137">
        <v>316.24</v>
      </c>
      <c r="R151" s="137">
        <v>94.5</v>
      </c>
      <c r="S151" s="137">
        <v>0.4</v>
      </c>
      <c r="T151" s="137">
        <v>0.01</v>
      </c>
      <c r="U151" s="138" t="s">
        <v>177</v>
      </c>
      <c r="V151" s="138" t="s">
        <v>116</v>
      </c>
    </row>
    <row r="152" spans="1:22" ht="12.2" customHeight="1">
      <c r="A152" s="134" t="s">
        <v>128</v>
      </c>
      <c r="B152" s="135">
        <v>180</v>
      </c>
      <c r="C152" s="111">
        <v>3.4</v>
      </c>
      <c r="D152" s="111">
        <v>2.7</v>
      </c>
      <c r="E152" s="111">
        <v>14.2</v>
      </c>
      <c r="F152" s="111">
        <v>95.9</v>
      </c>
      <c r="G152" s="137">
        <v>0.03</v>
      </c>
      <c r="H152" s="137">
        <v>0.47</v>
      </c>
      <c r="I152" s="137">
        <v>0.01</v>
      </c>
      <c r="J152" s="137">
        <v>0</v>
      </c>
      <c r="K152" s="137">
        <v>0</v>
      </c>
      <c r="L152" s="137">
        <v>0.1</v>
      </c>
      <c r="M152" s="137">
        <v>100.12</v>
      </c>
      <c r="N152" s="137">
        <v>24.74</v>
      </c>
      <c r="O152" s="137">
        <v>86.02</v>
      </c>
      <c r="P152" s="137">
        <v>0.78</v>
      </c>
      <c r="Q152" s="137">
        <v>186.29</v>
      </c>
      <c r="R152" s="137">
        <v>8.1</v>
      </c>
      <c r="S152" s="137">
        <v>0</v>
      </c>
      <c r="T152" s="137">
        <v>0</v>
      </c>
      <c r="U152" s="138" t="s">
        <v>129</v>
      </c>
      <c r="V152" s="138" t="s">
        <v>116</v>
      </c>
    </row>
    <row r="153" spans="1:22" ht="12.2" customHeight="1">
      <c r="A153" s="134" t="s">
        <v>118</v>
      </c>
      <c r="B153" s="135">
        <v>20</v>
      </c>
      <c r="C153" s="111">
        <v>1.1200000000000001</v>
      </c>
      <c r="D153" s="111">
        <v>0.22</v>
      </c>
      <c r="E153" s="111">
        <v>9.8800000000000008</v>
      </c>
      <c r="F153" s="111">
        <v>45.98</v>
      </c>
      <c r="G153" s="137">
        <v>0.04</v>
      </c>
      <c r="H153" s="137">
        <v>0</v>
      </c>
      <c r="I153" s="137">
        <v>0</v>
      </c>
      <c r="J153" s="137">
        <v>0.44</v>
      </c>
      <c r="K153" s="137">
        <v>0</v>
      </c>
      <c r="L153" s="137">
        <v>0.02</v>
      </c>
      <c r="M153" s="137">
        <v>3.6</v>
      </c>
      <c r="N153" s="137">
        <v>3.8</v>
      </c>
      <c r="O153" s="137">
        <v>17.399999999999999</v>
      </c>
      <c r="P153" s="137">
        <v>0.8</v>
      </c>
      <c r="Q153" s="137">
        <v>27.2</v>
      </c>
      <c r="R153" s="137">
        <v>1.1200000000000001</v>
      </c>
      <c r="S153" s="137">
        <v>0</v>
      </c>
      <c r="T153" s="137">
        <v>0</v>
      </c>
      <c r="U153" s="138" t="s">
        <v>61</v>
      </c>
      <c r="V153" s="138">
        <v>2023</v>
      </c>
    </row>
    <row r="154" spans="1:22" ht="21.6" customHeight="1">
      <c r="A154" s="139" t="s">
        <v>119</v>
      </c>
      <c r="B154" s="140">
        <f>SUM(B150:B153)</f>
        <v>445</v>
      </c>
      <c r="C154" s="133">
        <f t="shared" ref="C154:T154" si="22">SUM(C150:C153)</f>
        <v>11.820952380952381</v>
      </c>
      <c r="D154" s="133">
        <f t="shared" si="22"/>
        <v>13.643809523809525</v>
      </c>
      <c r="E154" s="133">
        <f t="shared" si="22"/>
        <v>47.955238095238094</v>
      </c>
      <c r="F154" s="133">
        <f t="shared" si="22"/>
        <v>351.83238095238096</v>
      </c>
      <c r="G154" s="133">
        <f t="shared" si="22"/>
        <v>0.28999999999999998</v>
      </c>
      <c r="H154" s="133">
        <f t="shared" si="22"/>
        <v>12.69</v>
      </c>
      <c r="I154" s="133">
        <f t="shared" si="22"/>
        <v>0.08</v>
      </c>
      <c r="J154" s="133">
        <f t="shared" si="22"/>
        <v>5.1100000000000003</v>
      </c>
      <c r="K154" s="133">
        <f t="shared" si="22"/>
        <v>0.19</v>
      </c>
      <c r="L154" s="133">
        <f t="shared" si="22"/>
        <v>0.29000000000000004</v>
      </c>
      <c r="M154" s="133">
        <f t="shared" si="22"/>
        <v>164.71</v>
      </c>
      <c r="N154" s="133">
        <f t="shared" si="22"/>
        <v>105.05</v>
      </c>
      <c r="O154" s="133">
        <f t="shared" si="22"/>
        <v>361.65</v>
      </c>
      <c r="P154" s="133">
        <f t="shared" si="22"/>
        <v>4.41</v>
      </c>
      <c r="Q154" s="133">
        <f t="shared" si="22"/>
        <v>1366.71</v>
      </c>
      <c r="R154" s="133">
        <f t="shared" si="22"/>
        <v>111.08</v>
      </c>
      <c r="S154" s="133">
        <f t="shared" si="22"/>
        <v>0.44</v>
      </c>
      <c r="T154" s="133">
        <f t="shared" si="22"/>
        <v>0.01</v>
      </c>
      <c r="U154" s="141"/>
      <c r="V154" s="141"/>
    </row>
    <row r="155" spans="1:22" ht="21.6" customHeight="1">
      <c r="A155" s="178" t="s">
        <v>138</v>
      </c>
      <c r="B155" s="178"/>
      <c r="C155" s="147">
        <f>C154+C148+C139</f>
        <v>54.720952380952383</v>
      </c>
      <c r="D155" s="147">
        <f t="shared" ref="D155:T155" si="23">D154+D148+D139</f>
        <v>63.633809523809525</v>
      </c>
      <c r="E155" s="147">
        <f t="shared" si="23"/>
        <v>220.90523809523808</v>
      </c>
      <c r="F155" s="147">
        <f t="shared" si="23"/>
        <v>1673.1823809523808</v>
      </c>
      <c r="G155" s="147">
        <f t="shared" si="23"/>
        <v>1.2100000000000002</v>
      </c>
      <c r="H155" s="147">
        <f t="shared" si="23"/>
        <v>45.61</v>
      </c>
      <c r="I155" s="147">
        <f t="shared" si="23"/>
        <v>2.1300000000000003</v>
      </c>
      <c r="J155" s="147">
        <f t="shared" si="23"/>
        <v>18.290000000000003</v>
      </c>
      <c r="K155" s="147">
        <f t="shared" si="23"/>
        <v>1.4000000000000001</v>
      </c>
      <c r="L155" s="147">
        <f t="shared" si="23"/>
        <v>1.35</v>
      </c>
      <c r="M155" s="147">
        <f t="shared" si="23"/>
        <v>763.6099999999999</v>
      </c>
      <c r="N155" s="147">
        <f t="shared" si="23"/>
        <v>299.37</v>
      </c>
      <c r="O155" s="147">
        <f t="shared" si="23"/>
        <v>1206.2599999999998</v>
      </c>
      <c r="P155" s="147">
        <f t="shared" si="23"/>
        <v>17.369999999999997</v>
      </c>
      <c r="Q155" s="147">
        <f t="shared" si="23"/>
        <v>3682.91</v>
      </c>
      <c r="R155" s="147">
        <f t="shared" si="23"/>
        <v>166.61</v>
      </c>
      <c r="S155" s="147">
        <f t="shared" si="23"/>
        <v>0.69</v>
      </c>
      <c r="T155" s="147">
        <f t="shared" si="23"/>
        <v>0.04</v>
      </c>
      <c r="U155" s="141"/>
      <c r="V155" s="141"/>
    </row>
    <row r="156" spans="1:22" s="130" customFormat="1" ht="28.35" customHeight="1">
      <c r="A156" s="182" t="s">
        <v>325</v>
      </c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</row>
    <row r="157" spans="1:22" ht="13.35" customHeight="1">
      <c r="A157" s="185" t="s">
        <v>178</v>
      </c>
      <c r="B157" s="185" t="s">
        <v>179</v>
      </c>
      <c r="C157" s="184" t="s">
        <v>180</v>
      </c>
      <c r="D157" s="184"/>
      <c r="E157" s="184"/>
      <c r="F157" s="186" t="s">
        <v>181</v>
      </c>
      <c r="G157" s="184" t="s">
        <v>182</v>
      </c>
      <c r="H157" s="184"/>
      <c r="I157" s="184"/>
      <c r="J157" s="184"/>
      <c r="K157" s="184"/>
      <c r="L157" s="184"/>
      <c r="M157" s="184" t="s">
        <v>183</v>
      </c>
      <c r="N157" s="184"/>
      <c r="O157" s="184"/>
      <c r="P157" s="184"/>
      <c r="Q157" s="184"/>
      <c r="R157" s="184"/>
      <c r="S157" s="184"/>
      <c r="T157" s="184"/>
      <c r="U157" s="185" t="s">
        <v>184</v>
      </c>
      <c r="V157" s="185" t="s">
        <v>185</v>
      </c>
    </row>
    <row r="158" spans="1:22" ht="26.65" customHeight="1">
      <c r="A158" s="185"/>
      <c r="B158" s="185"/>
      <c r="C158" s="133" t="s">
        <v>186</v>
      </c>
      <c r="D158" s="133" t="s">
        <v>187</v>
      </c>
      <c r="E158" s="133" t="s">
        <v>188</v>
      </c>
      <c r="F158" s="186"/>
      <c r="G158" s="133" t="s">
        <v>189</v>
      </c>
      <c r="H158" s="133" t="s">
        <v>190</v>
      </c>
      <c r="I158" s="133" t="s">
        <v>191</v>
      </c>
      <c r="J158" s="133" t="s">
        <v>192</v>
      </c>
      <c r="K158" s="133" t="s">
        <v>193</v>
      </c>
      <c r="L158" s="133" t="s">
        <v>194</v>
      </c>
      <c r="M158" s="133" t="s">
        <v>195</v>
      </c>
      <c r="N158" s="133" t="s">
        <v>196</v>
      </c>
      <c r="O158" s="133" t="s">
        <v>197</v>
      </c>
      <c r="P158" s="133" t="s">
        <v>198</v>
      </c>
      <c r="Q158" s="133" t="s">
        <v>199</v>
      </c>
      <c r="R158" s="133" t="s">
        <v>200</v>
      </c>
      <c r="S158" s="133" t="s">
        <v>201</v>
      </c>
      <c r="T158" s="133" t="s">
        <v>202</v>
      </c>
      <c r="U158" s="185"/>
      <c r="V158" s="185"/>
    </row>
    <row r="159" spans="1:22" ht="14.65" customHeight="1">
      <c r="A159" s="181" t="s">
        <v>203</v>
      </c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</row>
    <row r="160" spans="1:22" s="146" customFormat="1" ht="12.2" customHeight="1">
      <c r="A160" s="106" t="s">
        <v>397</v>
      </c>
      <c r="B160" s="142">
        <v>60</v>
      </c>
      <c r="C160" s="143">
        <v>0.7</v>
      </c>
      <c r="D160" s="143">
        <v>0.1</v>
      </c>
      <c r="E160" s="143">
        <v>2.2999999999999998</v>
      </c>
      <c r="F160" s="143">
        <v>14.4</v>
      </c>
      <c r="G160" s="144">
        <v>0.04</v>
      </c>
      <c r="H160" s="144">
        <v>15</v>
      </c>
      <c r="I160" s="144">
        <v>0.1</v>
      </c>
      <c r="J160" s="144">
        <v>0.23</v>
      </c>
      <c r="K160" s="144">
        <v>0</v>
      </c>
      <c r="L160" s="144">
        <v>0.02</v>
      </c>
      <c r="M160" s="144">
        <v>8.4</v>
      </c>
      <c r="N160" s="144">
        <v>12</v>
      </c>
      <c r="O160" s="144">
        <v>15.6</v>
      </c>
      <c r="P160" s="144">
        <v>0.6</v>
      </c>
      <c r="Q160" s="144">
        <v>174</v>
      </c>
      <c r="R160" s="144">
        <v>1.2</v>
      </c>
      <c r="S160" s="144">
        <v>0</v>
      </c>
      <c r="T160" s="144">
        <v>0</v>
      </c>
      <c r="U160" s="145" t="s">
        <v>398</v>
      </c>
      <c r="V160" s="145" t="s">
        <v>39</v>
      </c>
    </row>
    <row r="161" spans="1:22" ht="12.2" customHeight="1">
      <c r="A161" s="134" t="s">
        <v>205</v>
      </c>
      <c r="B161" s="135">
        <v>200</v>
      </c>
      <c r="C161" s="136">
        <v>15.3</v>
      </c>
      <c r="D161" s="136">
        <v>16.5</v>
      </c>
      <c r="E161" s="136">
        <v>39.799999999999997</v>
      </c>
      <c r="F161" s="136">
        <v>399.4</v>
      </c>
      <c r="G161" s="137">
        <v>0.08</v>
      </c>
      <c r="H161" s="137">
        <v>2.3199999999999998</v>
      </c>
      <c r="I161" s="137">
        <v>0.28999999999999998</v>
      </c>
      <c r="J161" s="137">
        <v>2.38</v>
      </c>
      <c r="K161" s="137">
        <v>0.05</v>
      </c>
      <c r="L161" s="137">
        <v>0.13</v>
      </c>
      <c r="M161" s="137">
        <v>23</v>
      </c>
      <c r="N161" s="137">
        <v>40.799999999999997</v>
      </c>
      <c r="O161" s="137">
        <v>190.7</v>
      </c>
      <c r="P161" s="137">
        <v>1.84</v>
      </c>
      <c r="Q161" s="137">
        <v>290.02</v>
      </c>
      <c r="R161" s="137">
        <v>6.63</v>
      </c>
      <c r="S161" s="137">
        <v>0.12</v>
      </c>
      <c r="T161" s="137">
        <v>0.02</v>
      </c>
      <c r="U161" s="138" t="s">
        <v>206</v>
      </c>
      <c r="V161" s="138" t="s">
        <v>207</v>
      </c>
    </row>
    <row r="162" spans="1:22" ht="12.2" customHeight="1">
      <c r="A162" s="134" t="s">
        <v>208</v>
      </c>
      <c r="B162" s="135">
        <v>200</v>
      </c>
      <c r="C162" s="136">
        <v>0</v>
      </c>
      <c r="D162" s="136">
        <v>0</v>
      </c>
      <c r="E162" s="136">
        <v>7.7</v>
      </c>
      <c r="F162" s="136">
        <v>31</v>
      </c>
      <c r="G162" s="137">
        <v>0</v>
      </c>
      <c r="H162" s="137">
        <v>0</v>
      </c>
      <c r="I162" s="137">
        <v>0</v>
      </c>
      <c r="J162" s="137">
        <v>0</v>
      </c>
      <c r="K162" s="137">
        <v>0</v>
      </c>
      <c r="L162" s="137">
        <v>0</v>
      </c>
      <c r="M162" s="137">
        <v>8.24</v>
      </c>
      <c r="N162" s="137">
        <v>1.8</v>
      </c>
      <c r="O162" s="137">
        <v>0</v>
      </c>
      <c r="P162" s="137">
        <v>0</v>
      </c>
      <c r="Q162" s="137">
        <v>0.84</v>
      </c>
      <c r="R162" s="137">
        <v>0</v>
      </c>
      <c r="S162" s="137">
        <v>0</v>
      </c>
      <c r="T162" s="137">
        <v>0</v>
      </c>
      <c r="U162" s="138" t="s">
        <v>209</v>
      </c>
      <c r="V162" s="138" t="s">
        <v>207</v>
      </c>
    </row>
    <row r="163" spans="1:22" ht="12.2" customHeight="1">
      <c r="A163" s="134" t="s">
        <v>210</v>
      </c>
      <c r="B163" s="135">
        <v>20</v>
      </c>
      <c r="C163" s="136">
        <v>1.5</v>
      </c>
      <c r="D163" s="136">
        <v>0.1</v>
      </c>
      <c r="E163" s="136">
        <v>10</v>
      </c>
      <c r="F163" s="136">
        <v>47.4</v>
      </c>
      <c r="G163" s="137">
        <v>0.03</v>
      </c>
      <c r="H163" s="137">
        <v>0</v>
      </c>
      <c r="I163" s="137">
        <v>0</v>
      </c>
      <c r="J163" s="137">
        <v>0.39</v>
      </c>
      <c r="K163" s="137">
        <v>0</v>
      </c>
      <c r="L163" s="137">
        <v>0.01</v>
      </c>
      <c r="M163" s="137">
        <v>4.5999999999999996</v>
      </c>
      <c r="N163" s="137">
        <v>6.6</v>
      </c>
      <c r="O163" s="137">
        <v>16.8</v>
      </c>
      <c r="P163" s="137">
        <v>0.4</v>
      </c>
      <c r="Q163" s="137">
        <v>25.8</v>
      </c>
      <c r="R163" s="137">
        <v>0</v>
      </c>
      <c r="S163" s="137">
        <v>0</v>
      </c>
      <c r="T163" s="137">
        <v>0</v>
      </c>
      <c r="U163" s="138" t="s">
        <v>61</v>
      </c>
      <c r="V163" s="138">
        <v>2023</v>
      </c>
    </row>
    <row r="164" spans="1:22" ht="12.2" customHeight="1">
      <c r="A164" s="134" t="s">
        <v>212</v>
      </c>
      <c r="B164" s="135">
        <v>20</v>
      </c>
      <c r="C164" s="136">
        <v>1.3</v>
      </c>
      <c r="D164" s="136">
        <v>0.2</v>
      </c>
      <c r="E164" s="136">
        <v>8.5</v>
      </c>
      <c r="F164" s="136">
        <v>40.799999999999997</v>
      </c>
      <c r="G164" s="137">
        <v>0.04</v>
      </c>
      <c r="H164" s="137">
        <v>0</v>
      </c>
      <c r="I164" s="137">
        <v>0</v>
      </c>
      <c r="J164" s="137">
        <v>0.44</v>
      </c>
      <c r="K164" s="137">
        <v>0</v>
      </c>
      <c r="L164" s="137">
        <v>0.02</v>
      </c>
      <c r="M164" s="137">
        <v>3.6</v>
      </c>
      <c r="N164" s="137">
        <v>3.8</v>
      </c>
      <c r="O164" s="137">
        <v>17.399999999999999</v>
      </c>
      <c r="P164" s="137">
        <v>0.8</v>
      </c>
      <c r="Q164" s="137">
        <v>27.2</v>
      </c>
      <c r="R164" s="137">
        <v>1.1200000000000001</v>
      </c>
      <c r="S164" s="137">
        <v>0</v>
      </c>
      <c r="T164" s="137">
        <v>0</v>
      </c>
      <c r="U164" s="138" t="s">
        <v>61</v>
      </c>
      <c r="V164" s="138">
        <v>2023</v>
      </c>
    </row>
    <row r="165" spans="1:22" ht="12.2" customHeight="1">
      <c r="A165" s="139" t="s">
        <v>213</v>
      </c>
      <c r="B165" s="140">
        <f>SUM(B160:B164)</f>
        <v>500</v>
      </c>
      <c r="C165" s="133">
        <f t="shared" ref="C165:T165" si="24">SUM(C160:C164)</f>
        <v>18.8</v>
      </c>
      <c r="D165" s="133">
        <f t="shared" si="24"/>
        <v>16.900000000000002</v>
      </c>
      <c r="E165" s="133">
        <f t="shared" si="24"/>
        <v>68.3</v>
      </c>
      <c r="F165" s="133">
        <f t="shared" si="24"/>
        <v>532.99999999999989</v>
      </c>
      <c r="G165" s="133">
        <f t="shared" si="24"/>
        <v>0.19</v>
      </c>
      <c r="H165" s="133">
        <f t="shared" si="24"/>
        <v>17.32</v>
      </c>
      <c r="I165" s="133">
        <f t="shared" si="24"/>
        <v>0.39</v>
      </c>
      <c r="J165" s="133">
        <f t="shared" si="24"/>
        <v>3.44</v>
      </c>
      <c r="K165" s="133">
        <f t="shared" si="24"/>
        <v>0.05</v>
      </c>
      <c r="L165" s="133">
        <f t="shared" si="24"/>
        <v>0.18</v>
      </c>
      <c r="M165" s="133">
        <f t="shared" si="24"/>
        <v>47.84</v>
      </c>
      <c r="N165" s="133">
        <f t="shared" si="24"/>
        <v>65</v>
      </c>
      <c r="O165" s="133">
        <f t="shared" si="24"/>
        <v>240.5</v>
      </c>
      <c r="P165" s="133">
        <f t="shared" si="24"/>
        <v>3.6399999999999997</v>
      </c>
      <c r="Q165" s="133">
        <f t="shared" si="24"/>
        <v>517.86</v>
      </c>
      <c r="R165" s="133">
        <f t="shared" si="24"/>
        <v>8.9499999999999993</v>
      </c>
      <c r="S165" s="133">
        <f t="shared" si="24"/>
        <v>0.12</v>
      </c>
      <c r="T165" s="133">
        <f t="shared" si="24"/>
        <v>0.02</v>
      </c>
      <c r="U165" s="141"/>
      <c r="V165" s="141"/>
    </row>
    <row r="166" spans="1:22" ht="14.65" customHeight="1">
      <c r="A166" s="181" t="s">
        <v>214</v>
      </c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</row>
    <row r="167" spans="1:22" ht="25.15" customHeight="1">
      <c r="A167" s="134" t="s">
        <v>384</v>
      </c>
      <c r="B167" s="135">
        <v>150</v>
      </c>
      <c r="C167" s="136">
        <v>1.4</v>
      </c>
      <c r="D167" s="136">
        <v>0.3</v>
      </c>
      <c r="E167" s="136">
        <v>12</v>
      </c>
      <c r="F167" s="136">
        <v>1.5</v>
      </c>
      <c r="G167" s="137">
        <v>0</v>
      </c>
      <c r="H167" s="137">
        <v>0</v>
      </c>
      <c r="I167" s="137">
        <v>0</v>
      </c>
      <c r="J167" s="137">
        <v>0</v>
      </c>
      <c r="K167" s="137">
        <v>0</v>
      </c>
      <c r="L167" s="137">
        <v>0</v>
      </c>
      <c r="M167" s="137">
        <v>0</v>
      </c>
      <c r="N167" s="137">
        <v>0</v>
      </c>
      <c r="O167" s="137">
        <v>0</v>
      </c>
      <c r="P167" s="137">
        <v>0</v>
      </c>
      <c r="Q167" s="137">
        <v>0</v>
      </c>
      <c r="R167" s="137">
        <v>0</v>
      </c>
      <c r="S167" s="137">
        <v>0</v>
      </c>
      <c r="T167" s="137">
        <v>0</v>
      </c>
      <c r="U167" s="138" t="s">
        <v>146</v>
      </c>
      <c r="V167" s="138" t="s">
        <v>207</v>
      </c>
    </row>
    <row r="168" spans="1:22" ht="12.2" customHeight="1">
      <c r="A168" s="134" t="s">
        <v>215</v>
      </c>
      <c r="B168" s="135">
        <v>200</v>
      </c>
      <c r="C168" s="136">
        <v>1.6</v>
      </c>
      <c r="D168" s="136">
        <v>4.0999999999999996</v>
      </c>
      <c r="E168" s="136">
        <v>11.7</v>
      </c>
      <c r="F168" s="136">
        <v>90.9</v>
      </c>
      <c r="G168" s="137">
        <v>0.06</v>
      </c>
      <c r="H168" s="137">
        <v>4.62</v>
      </c>
      <c r="I168" s="137">
        <v>0.15</v>
      </c>
      <c r="J168" s="137">
        <v>1.93</v>
      </c>
      <c r="K168" s="137">
        <v>0</v>
      </c>
      <c r="L168" s="137">
        <v>0.04</v>
      </c>
      <c r="M168" s="137">
        <v>23.17</v>
      </c>
      <c r="N168" s="137">
        <v>17.84</v>
      </c>
      <c r="O168" s="137">
        <v>47.15</v>
      </c>
      <c r="P168" s="137">
        <v>0.72</v>
      </c>
      <c r="Q168" s="137">
        <v>335.2</v>
      </c>
      <c r="R168" s="137">
        <v>3.1</v>
      </c>
      <c r="S168" s="137">
        <v>0.02</v>
      </c>
      <c r="T168" s="137">
        <v>0</v>
      </c>
      <c r="U168" s="138" t="s">
        <v>216</v>
      </c>
      <c r="V168" s="138" t="s">
        <v>207</v>
      </c>
    </row>
    <row r="169" spans="1:22" ht="12.2" customHeight="1">
      <c r="A169" s="134" t="s">
        <v>217</v>
      </c>
      <c r="B169" s="135">
        <v>180</v>
      </c>
      <c r="C169" s="111">
        <v>15.4</v>
      </c>
      <c r="D169" s="111">
        <v>16</v>
      </c>
      <c r="E169" s="111">
        <v>42.4</v>
      </c>
      <c r="F169" s="111">
        <v>367</v>
      </c>
      <c r="G169" s="137">
        <v>0.08</v>
      </c>
      <c r="H169" s="137">
        <v>0.39</v>
      </c>
      <c r="I169" s="137">
        <v>0.12</v>
      </c>
      <c r="J169" s="137">
        <v>0.56000000000000005</v>
      </c>
      <c r="K169" s="137">
        <v>0.25</v>
      </c>
      <c r="L169" s="137">
        <v>0.39</v>
      </c>
      <c r="M169" s="137">
        <v>278.16000000000003</v>
      </c>
      <c r="N169" s="137">
        <v>42.33</v>
      </c>
      <c r="O169" s="137">
        <v>347.09</v>
      </c>
      <c r="P169" s="137">
        <v>1.23</v>
      </c>
      <c r="Q169" s="137">
        <v>292.38</v>
      </c>
      <c r="R169" s="137">
        <v>3.26</v>
      </c>
      <c r="S169" s="137">
        <v>0.05</v>
      </c>
      <c r="T169" s="137">
        <v>0.04</v>
      </c>
      <c r="U169" s="138" t="s">
        <v>218</v>
      </c>
      <c r="V169" s="138" t="s">
        <v>207</v>
      </c>
    </row>
    <row r="170" spans="1:22" ht="12.2" customHeight="1">
      <c r="A170" s="134" t="s">
        <v>163</v>
      </c>
      <c r="B170" s="135">
        <v>200</v>
      </c>
      <c r="C170" s="136">
        <v>1.5</v>
      </c>
      <c r="D170" s="136">
        <v>1.2</v>
      </c>
      <c r="E170" s="136">
        <v>12.3</v>
      </c>
      <c r="F170" s="136">
        <v>66.599999999999994</v>
      </c>
      <c r="G170" s="137">
        <v>0.01</v>
      </c>
      <c r="H170" s="137">
        <v>0.28999999999999998</v>
      </c>
      <c r="I170" s="137">
        <v>0.01</v>
      </c>
      <c r="J170" s="137">
        <v>0</v>
      </c>
      <c r="K170" s="137">
        <v>0</v>
      </c>
      <c r="L170" s="137">
        <v>0.06</v>
      </c>
      <c r="M170" s="137">
        <v>60.98</v>
      </c>
      <c r="N170" s="137">
        <v>9.86</v>
      </c>
      <c r="O170" s="137">
        <v>41.19</v>
      </c>
      <c r="P170" s="137">
        <v>0.55000000000000004</v>
      </c>
      <c r="Q170" s="137">
        <v>91.15</v>
      </c>
      <c r="R170" s="137">
        <v>4.5</v>
      </c>
      <c r="S170" s="137">
        <v>0</v>
      </c>
      <c r="T170" s="137">
        <v>0</v>
      </c>
      <c r="U170" s="138" t="s">
        <v>164</v>
      </c>
      <c r="V170" s="138" t="s">
        <v>207</v>
      </c>
    </row>
    <row r="171" spans="1:22" s="130" customFormat="1" ht="12.2" customHeight="1">
      <c r="A171" s="106" t="s">
        <v>48</v>
      </c>
      <c r="B171" s="110">
        <v>30</v>
      </c>
      <c r="C171" s="111">
        <v>2.2999999999999998</v>
      </c>
      <c r="D171" s="111">
        <v>0.19</v>
      </c>
      <c r="E171" s="111">
        <v>15.05</v>
      </c>
      <c r="F171" s="111">
        <v>71.05</v>
      </c>
      <c r="G171" s="111">
        <v>0.05</v>
      </c>
      <c r="H171" s="111">
        <v>0</v>
      </c>
      <c r="I171" s="111">
        <v>0</v>
      </c>
      <c r="J171" s="111">
        <v>0.59</v>
      </c>
      <c r="K171" s="111">
        <v>0</v>
      </c>
      <c r="L171" s="111">
        <v>0.02</v>
      </c>
      <c r="M171" s="111">
        <v>6.9</v>
      </c>
      <c r="N171" s="111">
        <v>9.9</v>
      </c>
      <c r="O171" s="111">
        <v>25.2</v>
      </c>
      <c r="P171" s="111">
        <v>0.6</v>
      </c>
      <c r="Q171" s="111">
        <v>38.700000000000003</v>
      </c>
      <c r="R171" s="111">
        <v>0</v>
      </c>
      <c r="S171" s="111">
        <v>0</v>
      </c>
      <c r="T171" s="111">
        <v>0</v>
      </c>
      <c r="U171" s="112" t="s">
        <v>61</v>
      </c>
      <c r="V171" s="112">
        <v>2023</v>
      </c>
    </row>
    <row r="172" spans="1:22" ht="12.2" customHeight="1">
      <c r="A172" s="134" t="s">
        <v>212</v>
      </c>
      <c r="B172" s="135">
        <v>20</v>
      </c>
      <c r="C172" s="136">
        <v>1.3</v>
      </c>
      <c r="D172" s="136">
        <v>0.2</v>
      </c>
      <c r="E172" s="136">
        <v>8.5</v>
      </c>
      <c r="F172" s="136">
        <v>40.799999999999997</v>
      </c>
      <c r="G172" s="137">
        <v>0.04</v>
      </c>
      <c r="H172" s="137">
        <v>0</v>
      </c>
      <c r="I172" s="137">
        <v>0</v>
      </c>
      <c r="J172" s="137">
        <v>0.44</v>
      </c>
      <c r="K172" s="137">
        <v>0</v>
      </c>
      <c r="L172" s="137">
        <v>0.02</v>
      </c>
      <c r="M172" s="137">
        <v>3.6</v>
      </c>
      <c r="N172" s="137">
        <v>3.8</v>
      </c>
      <c r="O172" s="137">
        <v>17.399999999999999</v>
      </c>
      <c r="P172" s="137">
        <v>0.8</v>
      </c>
      <c r="Q172" s="137">
        <v>27.2</v>
      </c>
      <c r="R172" s="137">
        <v>1.1200000000000001</v>
      </c>
      <c r="S172" s="137">
        <v>0</v>
      </c>
      <c r="T172" s="137">
        <v>0</v>
      </c>
      <c r="U172" s="112" t="s">
        <v>61</v>
      </c>
      <c r="V172" s="112">
        <v>2023</v>
      </c>
    </row>
    <row r="173" spans="1:22" ht="12.2" customHeight="1">
      <c r="A173" s="139" t="s">
        <v>213</v>
      </c>
      <c r="B173" s="140">
        <f t="shared" ref="B173:T173" si="25">SUM(B167:B172)</f>
        <v>780</v>
      </c>
      <c r="C173" s="133">
        <f t="shared" si="25"/>
        <v>23.5</v>
      </c>
      <c r="D173" s="133">
        <f t="shared" si="25"/>
        <v>21.99</v>
      </c>
      <c r="E173" s="133">
        <f t="shared" si="25"/>
        <v>101.94999999999999</v>
      </c>
      <c r="F173" s="133">
        <f t="shared" si="25"/>
        <v>637.84999999999991</v>
      </c>
      <c r="G173" s="133">
        <f t="shared" si="25"/>
        <v>0.24000000000000002</v>
      </c>
      <c r="H173" s="133">
        <f t="shared" si="25"/>
        <v>5.3</v>
      </c>
      <c r="I173" s="133">
        <f t="shared" si="25"/>
        <v>0.28000000000000003</v>
      </c>
      <c r="J173" s="133">
        <f t="shared" si="25"/>
        <v>3.52</v>
      </c>
      <c r="K173" s="133">
        <f t="shared" si="25"/>
        <v>0.25</v>
      </c>
      <c r="L173" s="133">
        <f t="shared" si="25"/>
        <v>0.53</v>
      </c>
      <c r="M173" s="133">
        <f t="shared" si="25"/>
        <v>372.81000000000006</v>
      </c>
      <c r="N173" s="133">
        <f t="shared" si="25"/>
        <v>83.73</v>
      </c>
      <c r="O173" s="133">
        <f t="shared" si="25"/>
        <v>478.02999999999992</v>
      </c>
      <c r="P173" s="133">
        <f t="shared" si="25"/>
        <v>3.9000000000000004</v>
      </c>
      <c r="Q173" s="133">
        <f t="shared" si="25"/>
        <v>784.63</v>
      </c>
      <c r="R173" s="133">
        <f t="shared" si="25"/>
        <v>11.98</v>
      </c>
      <c r="S173" s="133">
        <f t="shared" si="25"/>
        <v>7.0000000000000007E-2</v>
      </c>
      <c r="T173" s="133">
        <f t="shared" si="25"/>
        <v>0.04</v>
      </c>
      <c r="U173" s="141"/>
      <c r="V173" s="141"/>
    </row>
    <row r="174" spans="1:22" ht="14.65" customHeight="1">
      <c r="A174" s="181" t="s">
        <v>219</v>
      </c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</row>
    <row r="175" spans="1:22" ht="25.15" customHeight="1">
      <c r="A175" s="134" t="s">
        <v>220</v>
      </c>
      <c r="B175" s="135">
        <v>150</v>
      </c>
      <c r="C175" s="136">
        <v>11.9</v>
      </c>
      <c r="D175" s="136">
        <v>13.9</v>
      </c>
      <c r="E175" s="136">
        <v>24.5</v>
      </c>
      <c r="F175" s="136">
        <v>321.39999999999998</v>
      </c>
      <c r="G175" s="137">
        <v>0.25</v>
      </c>
      <c r="H175" s="137">
        <v>0.72</v>
      </c>
      <c r="I175" s="137">
        <v>0.02</v>
      </c>
      <c r="J175" s="137">
        <v>1.85</v>
      </c>
      <c r="K175" s="137">
        <v>0.06</v>
      </c>
      <c r="L175" s="137">
        <v>0.13</v>
      </c>
      <c r="M175" s="137">
        <v>24.61</v>
      </c>
      <c r="N175" s="137">
        <v>34.380000000000003</v>
      </c>
      <c r="O175" s="137">
        <v>171.68</v>
      </c>
      <c r="P175" s="137">
        <v>3.44</v>
      </c>
      <c r="Q175" s="137">
        <v>355.34</v>
      </c>
      <c r="R175" s="137">
        <v>6.86</v>
      </c>
      <c r="S175" s="137">
        <v>0.04</v>
      </c>
      <c r="T175" s="137">
        <v>0</v>
      </c>
      <c r="U175" s="138" t="s">
        <v>221</v>
      </c>
      <c r="V175" s="138" t="s">
        <v>207</v>
      </c>
    </row>
    <row r="176" spans="1:22" ht="12.2" customHeight="1">
      <c r="A176" s="134" t="s">
        <v>222</v>
      </c>
      <c r="B176" s="135">
        <v>180</v>
      </c>
      <c r="C176" s="136">
        <v>0.1</v>
      </c>
      <c r="D176" s="136">
        <v>0.1</v>
      </c>
      <c r="E176" s="136">
        <v>13.9</v>
      </c>
      <c r="F176" s="136">
        <v>58.2</v>
      </c>
      <c r="G176" s="137">
        <v>0.01</v>
      </c>
      <c r="H176" s="137">
        <v>1.44</v>
      </c>
      <c r="I176" s="137">
        <v>0</v>
      </c>
      <c r="J176" s="137">
        <v>0.23</v>
      </c>
      <c r="K176" s="137">
        <v>0</v>
      </c>
      <c r="L176" s="137">
        <v>0.01</v>
      </c>
      <c r="M176" s="137">
        <v>11.65</v>
      </c>
      <c r="N176" s="137">
        <v>3.99</v>
      </c>
      <c r="O176" s="137">
        <v>3.56</v>
      </c>
      <c r="P176" s="137">
        <v>0.71</v>
      </c>
      <c r="Q176" s="137">
        <v>100.87</v>
      </c>
      <c r="R176" s="137">
        <v>0.72</v>
      </c>
      <c r="S176" s="137">
        <v>0</v>
      </c>
      <c r="T176" s="137">
        <v>0</v>
      </c>
      <c r="U176" s="138" t="s">
        <v>223</v>
      </c>
      <c r="V176" s="138">
        <v>2017</v>
      </c>
    </row>
    <row r="177" spans="1:22" ht="12.2" customHeight="1">
      <c r="A177" s="139" t="s">
        <v>213</v>
      </c>
      <c r="B177" s="140">
        <f>SUM(B175:B176)</f>
        <v>330</v>
      </c>
      <c r="C177" s="133">
        <f t="shared" ref="C177:T177" si="26">SUM(C175:C176)</f>
        <v>12</v>
      </c>
      <c r="D177" s="133">
        <f t="shared" si="26"/>
        <v>14</v>
      </c>
      <c r="E177" s="133">
        <f t="shared" si="26"/>
        <v>38.4</v>
      </c>
      <c r="F177" s="133">
        <f t="shared" si="26"/>
        <v>379.59999999999997</v>
      </c>
      <c r="G177" s="133">
        <f t="shared" si="26"/>
        <v>0.26</v>
      </c>
      <c r="H177" s="133">
        <f t="shared" si="26"/>
        <v>2.16</v>
      </c>
      <c r="I177" s="133">
        <f t="shared" si="26"/>
        <v>0.02</v>
      </c>
      <c r="J177" s="133">
        <f t="shared" si="26"/>
        <v>2.08</v>
      </c>
      <c r="K177" s="133">
        <f t="shared" si="26"/>
        <v>0.06</v>
      </c>
      <c r="L177" s="133">
        <f t="shared" si="26"/>
        <v>0.14000000000000001</v>
      </c>
      <c r="M177" s="133">
        <f t="shared" si="26"/>
        <v>36.26</v>
      </c>
      <c r="N177" s="133">
        <f t="shared" si="26"/>
        <v>38.370000000000005</v>
      </c>
      <c r="O177" s="133">
        <f t="shared" si="26"/>
        <v>175.24</v>
      </c>
      <c r="P177" s="133">
        <f t="shared" si="26"/>
        <v>4.1500000000000004</v>
      </c>
      <c r="Q177" s="133">
        <f t="shared" si="26"/>
        <v>456.21</v>
      </c>
      <c r="R177" s="133">
        <f t="shared" si="26"/>
        <v>7.58</v>
      </c>
      <c r="S177" s="133">
        <f t="shared" si="26"/>
        <v>0.04</v>
      </c>
      <c r="T177" s="133">
        <f t="shared" si="26"/>
        <v>0</v>
      </c>
      <c r="U177" s="141"/>
      <c r="V177" s="141"/>
    </row>
    <row r="178" spans="1:22" ht="21.6" customHeight="1">
      <c r="A178" s="178" t="s">
        <v>224</v>
      </c>
      <c r="B178" s="178"/>
      <c r="C178" s="147">
        <f t="shared" ref="C178:T178" si="27">C177+C173+C165</f>
        <v>54.3</v>
      </c>
      <c r="D178" s="147">
        <f t="shared" si="27"/>
        <v>52.89</v>
      </c>
      <c r="E178" s="147">
        <f t="shared" si="27"/>
        <v>208.64999999999998</v>
      </c>
      <c r="F178" s="147">
        <f t="shared" si="27"/>
        <v>1550.4499999999998</v>
      </c>
      <c r="G178" s="147">
        <f t="shared" si="27"/>
        <v>0.69</v>
      </c>
      <c r="H178" s="147">
        <f t="shared" si="27"/>
        <v>24.78</v>
      </c>
      <c r="I178" s="147">
        <f t="shared" si="27"/>
        <v>0.69000000000000006</v>
      </c>
      <c r="J178" s="147">
        <f t="shared" si="27"/>
        <v>9.0399999999999991</v>
      </c>
      <c r="K178" s="147">
        <f t="shared" si="27"/>
        <v>0.36</v>
      </c>
      <c r="L178" s="147">
        <f t="shared" si="27"/>
        <v>0.85000000000000009</v>
      </c>
      <c r="M178" s="147">
        <f t="shared" si="27"/>
        <v>456.91000000000008</v>
      </c>
      <c r="N178" s="147">
        <f t="shared" si="27"/>
        <v>187.10000000000002</v>
      </c>
      <c r="O178" s="147">
        <f t="shared" si="27"/>
        <v>893.77</v>
      </c>
      <c r="P178" s="147">
        <f t="shared" si="27"/>
        <v>11.690000000000001</v>
      </c>
      <c r="Q178" s="147">
        <f t="shared" si="27"/>
        <v>1758.6999999999998</v>
      </c>
      <c r="R178" s="147">
        <f t="shared" si="27"/>
        <v>28.51</v>
      </c>
      <c r="S178" s="147">
        <f t="shared" si="27"/>
        <v>0.23</v>
      </c>
      <c r="T178" s="147">
        <f t="shared" si="27"/>
        <v>0.06</v>
      </c>
      <c r="U178" s="141"/>
      <c r="V178" s="141"/>
    </row>
    <row r="179" spans="1:22" s="130" customFormat="1" ht="28.35" customHeight="1">
      <c r="A179" s="182" t="s">
        <v>326</v>
      </c>
      <c r="B179" s="183"/>
      <c r="C179" s="183"/>
      <c r="D179" s="183"/>
      <c r="E179" s="183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</row>
    <row r="180" spans="1:22" ht="13.35" customHeight="1">
      <c r="A180" s="185" t="s">
        <v>178</v>
      </c>
      <c r="B180" s="185" t="s">
        <v>179</v>
      </c>
      <c r="C180" s="184" t="s">
        <v>180</v>
      </c>
      <c r="D180" s="184"/>
      <c r="E180" s="184"/>
      <c r="F180" s="186" t="s">
        <v>181</v>
      </c>
      <c r="G180" s="184" t="s">
        <v>182</v>
      </c>
      <c r="H180" s="184"/>
      <c r="I180" s="184"/>
      <c r="J180" s="184"/>
      <c r="K180" s="184"/>
      <c r="L180" s="184"/>
      <c r="M180" s="184" t="s">
        <v>183</v>
      </c>
      <c r="N180" s="184"/>
      <c r="O180" s="184"/>
      <c r="P180" s="184"/>
      <c r="Q180" s="184"/>
      <c r="R180" s="184"/>
      <c r="S180" s="184"/>
      <c r="T180" s="184"/>
      <c r="U180" s="185" t="s">
        <v>184</v>
      </c>
      <c r="V180" s="185" t="s">
        <v>185</v>
      </c>
    </row>
    <row r="181" spans="1:22" ht="26.65" customHeight="1">
      <c r="A181" s="185"/>
      <c r="B181" s="185"/>
      <c r="C181" s="133" t="s">
        <v>186</v>
      </c>
      <c r="D181" s="133" t="s">
        <v>187</v>
      </c>
      <c r="E181" s="133" t="s">
        <v>188</v>
      </c>
      <c r="F181" s="186"/>
      <c r="G181" s="133" t="s">
        <v>189</v>
      </c>
      <c r="H181" s="133" t="s">
        <v>190</v>
      </c>
      <c r="I181" s="133" t="s">
        <v>191</v>
      </c>
      <c r="J181" s="133" t="s">
        <v>192</v>
      </c>
      <c r="K181" s="133" t="s">
        <v>193</v>
      </c>
      <c r="L181" s="133" t="s">
        <v>194</v>
      </c>
      <c r="M181" s="133" t="s">
        <v>195</v>
      </c>
      <c r="N181" s="133" t="s">
        <v>196</v>
      </c>
      <c r="O181" s="133" t="s">
        <v>197</v>
      </c>
      <c r="P181" s="133" t="s">
        <v>198</v>
      </c>
      <c r="Q181" s="133" t="s">
        <v>199</v>
      </c>
      <c r="R181" s="133" t="s">
        <v>200</v>
      </c>
      <c r="S181" s="133" t="s">
        <v>201</v>
      </c>
      <c r="T181" s="133" t="s">
        <v>202</v>
      </c>
      <c r="U181" s="185"/>
      <c r="V181" s="185"/>
    </row>
    <row r="182" spans="1:22" ht="14.65" customHeight="1">
      <c r="A182" s="181" t="s">
        <v>203</v>
      </c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</row>
    <row r="183" spans="1:22" ht="12.2" customHeight="1">
      <c r="A183" s="134" t="s">
        <v>225</v>
      </c>
      <c r="B183" s="135">
        <v>155</v>
      </c>
      <c r="C183" s="136">
        <v>4.7</v>
      </c>
      <c r="D183" s="136">
        <v>6.4</v>
      </c>
      <c r="E183" s="136">
        <v>24.5</v>
      </c>
      <c r="F183" s="136">
        <v>179.3</v>
      </c>
      <c r="G183" s="137">
        <v>0.04</v>
      </c>
      <c r="H183" s="137">
        <v>0.56999999999999995</v>
      </c>
      <c r="I183" s="137">
        <v>0.04</v>
      </c>
      <c r="J183" s="137">
        <v>0.21</v>
      </c>
      <c r="K183" s="137">
        <v>0.08</v>
      </c>
      <c r="L183" s="137">
        <v>0.13</v>
      </c>
      <c r="M183" s="137">
        <v>116.32</v>
      </c>
      <c r="N183" s="137">
        <v>22.88</v>
      </c>
      <c r="O183" s="137">
        <v>110.7</v>
      </c>
      <c r="P183" s="137">
        <v>0.32</v>
      </c>
      <c r="Q183" s="137">
        <v>183.1</v>
      </c>
      <c r="R183" s="137">
        <v>10.130000000000001</v>
      </c>
      <c r="S183" s="137">
        <v>0.01</v>
      </c>
      <c r="T183" s="137">
        <v>0</v>
      </c>
      <c r="U183" s="138" t="s">
        <v>226</v>
      </c>
      <c r="V183" s="138" t="s">
        <v>227</v>
      </c>
    </row>
    <row r="184" spans="1:22" s="150" customFormat="1" ht="12.2" customHeight="1">
      <c r="A184" s="13" t="s">
        <v>394</v>
      </c>
      <c r="B184" s="14">
        <v>55</v>
      </c>
      <c r="C184" s="9">
        <v>5.8</v>
      </c>
      <c r="D184" s="9">
        <v>11.6</v>
      </c>
      <c r="E184" s="9">
        <v>15.1</v>
      </c>
      <c r="F184" s="9">
        <v>198.2</v>
      </c>
      <c r="G184" s="9">
        <v>0.05</v>
      </c>
      <c r="H184" s="9">
        <v>0.11</v>
      </c>
      <c r="I184" s="9">
        <v>0.09</v>
      </c>
      <c r="J184" s="9">
        <v>0.85</v>
      </c>
      <c r="K184" s="9">
        <v>0.15</v>
      </c>
      <c r="L184" s="9">
        <v>7.0000000000000007E-2</v>
      </c>
      <c r="M184" s="9">
        <v>139.91999999999999</v>
      </c>
      <c r="N184" s="9">
        <v>15.15</v>
      </c>
      <c r="O184" s="9">
        <v>101.72</v>
      </c>
      <c r="P184" s="9">
        <v>0.77</v>
      </c>
      <c r="Q184" s="9">
        <v>53.4</v>
      </c>
      <c r="R184" s="9">
        <v>0</v>
      </c>
      <c r="S184" s="9">
        <v>0.01</v>
      </c>
      <c r="T184" s="9">
        <v>0</v>
      </c>
      <c r="U184" s="149" t="s">
        <v>30</v>
      </c>
      <c r="V184" s="149" t="s">
        <v>31</v>
      </c>
    </row>
    <row r="185" spans="1:22" ht="12.2" customHeight="1">
      <c r="A185" s="134" t="s">
        <v>228</v>
      </c>
      <c r="B185" s="135">
        <v>200</v>
      </c>
      <c r="C185" s="136">
        <v>3.8</v>
      </c>
      <c r="D185" s="136">
        <v>3</v>
      </c>
      <c r="E185" s="136">
        <v>11.8</v>
      </c>
      <c r="F185" s="136">
        <v>90.7</v>
      </c>
      <c r="G185" s="137">
        <v>0.03</v>
      </c>
      <c r="H185" s="137">
        <v>0.52</v>
      </c>
      <c r="I185" s="137">
        <v>0.02</v>
      </c>
      <c r="J185" s="137">
        <v>0</v>
      </c>
      <c r="K185" s="137">
        <v>0</v>
      </c>
      <c r="L185" s="137">
        <v>0.11</v>
      </c>
      <c r="M185" s="137">
        <v>111.19</v>
      </c>
      <c r="N185" s="137">
        <v>27.49</v>
      </c>
      <c r="O185" s="137">
        <v>95.58</v>
      </c>
      <c r="P185" s="137">
        <v>0.87</v>
      </c>
      <c r="Q185" s="137">
        <v>206.9</v>
      </c>
      <c r="R185" s="137">
        <v>9</v>
      </c>
      <c r="S185" s="137">
        <v>0</v>
      </c>
      <c r="T185" s="137">
        <v>0</v>
      </c>
      <c r="U185" s="138" t="s">
        <v>229</v>
      </c>
      <c r="V185" s="138" t="s">
        <v>207</v>
      </c>
    </row>
    <row r="186" spans="1:22" ht="12.2" customHeight="1">
      <c r="A186" s="134" t="s">
        <v>210</v>
      </c>
      <c r="B186" s="135">
        <v>20</v>
      </c>
      <c r="C186" s="136">
        <v>1.5</v>
      </c>
      <c r="D186" s="136">
        <v>0.1</v>
      </c>
      <c r="E186" s="136">
        <v>10</v>
      </c>
      <c r="F186" s="136">
        <v>47.4</v>
      </c>
      <c r="G186" s="137">
        <v>0.03</v>
      </c>
      <c r="H186" s="137">
        <v>0</v>
      </c>
      <c r="I186" s="137">
        <v>0</v>
      </c>
      <c r="J186" s="137">
        <v>0.39</v>
      </c>
      <c r="K186" s="137">
        <v>0</v>
      </c>
      <c r="L186" s="137">
        <v>0.01</v>
      </c>
      <c r="M186" s="137">
        <v>4.5999999999999996</v>
      </c>
      <c r="N186" s="137">
        <v>6.6</v>
      </c>
      <c r="O186" s="137">
        <v>16.8</v>
      </c>
      <c r="P186" s="137">
        <v>0.4</v>
      </c>
      <c r="Q186" s="137">
        <v>25.8</v>
      </c>
      <c r="R186" s="137">
        <v>0</v>
      </c>
      <c r="S186" s="137">
        <v>0</v>
      </c>
      <c r="T186" s="137">
        <v>0</v>
      </c>
      <c r="U186" s="138" t="s">
        <v>61</v>
      </c>
      <c r="V186" s="138" t="s">
        <v>211</v>
      </c>
    </row>
    <row r="187" spans="1:22" ht="12.2" customHeight="1">
      <c r="A187" s="134" t="s">
        <v>212</v>
      </c>
      <c r="B187" s="135">
        <v>20</v>
      </c>
      <c r="C187" s="136">
        <v>1.3</v>
      </c>
      <c r="D187" s="136">
        <v>0.2</v>
      </c>
      <c r="E187" s="136">
        <v>8.5</v>
      </c>
      <c r="F187" s="136">
        <v>40.799999999999997</v>
      </c>
      <c r="G187" s="137">
        <v>0.04</v>
      </c>
      <c r="H187" s="137">
        <v>0</v>
      </c>
      <c r="I187" s="137">
        <v>0</v>
      </c>
      <c r="J187" s="137">
        <v>0.44</v>
      </c>
      <c r="K187" s="137">
        <v>0</v>
      </c>
      <c r="L187" s="137">
        <v>0.02</v>
      </c>
      <c r="M187" s="137">
        <v>3.6</v>
      </c>
      <c r="N187" s="137">
        <v>3.8</v>
      </c>
      <c r="O187" s="137">
        <v>17.399999999999999</v>
      </c>
      <c r="P187" s="137">
        <v>0.8</v>
      </c>
      <c r="Q187" s="137">
        <v>27.2</v>
      </c>
      <c r="R187" s="137">
        <v>1.1200000000000001</v>
      </c>
      <c r="S187" s="137">
        <v>0</v>
      </c>
      <c r="T187" s="137">
        <v>0</v>
      </c>
      <c r="U187" s="138" t="s">
        <v>61</v>
      </c>
      <c r="V187" s="138" t="s">
        <v>211</v>
      </c>
    </row>
    <row r="188" spans="1:22" ht="12.2" customHeight="1">
      <c r="A188" s="134" t="s">
        <v>378</v>
      </c>
      <c r="B188" s="135">
        <v>200</v>
      </c>
      <c r="C188" s="136">
        <v>5.6</v>
      </c>
      <c r="D188" s="136">
        <v>4.9000000000000004</v>
      </c>
      <c r="E188" s="136">
        <v>9.3000000000000007</v>
      </c>
      <c r="F188" s="136">
        <v>104.8</v>
      </c>
      <c r="G188" s="137">
        <v>0.05</v>
      </c>
      <c r="H188" s="137">
        <v>1.04</v>
      </c>
      <c r="I188" s="137">
        <v>0.03</v>
      </c>
      <c r="J188" s="137">
        <v>0</v>
      </c>
      <c r="K188" s="137">
        <v>0</v>
      </c>
      <c r="L188" s="137">
        <v>0.21</v>
      </c>
      <c r="M188" s="137">
        <v>204</v>
      </c>
      <c r="N188" s="137">
        <v>22.4</v>
      </c>
      <c r="O188" s="137">
        <v>144</v>
      </c>
      <c r="P188" s="137">
        <v>0.16</v>
      </c>
      <c r="Q188" s="137">
        <v>292</v>
      </c>
      <c r="R188" s="137">
        <v>18</v>
      </c>
      <c r="S188" s="137">
        <v>0</v>
      </c>
      <c r="T188" s="137">
        <v>0</v>
      </c>
      <c r="U188" s="138" t="s">
        <v>231</v>
      </c>
      <c r="V188" s="138" t="s">
        <v>167</v>
      </c>
    </row>
    <row r="189" spans="1:22" ht="12.2" customHeight="1">
      <c r="A189" s="139" t="s">
        <v>213</v>
      </c>
      <c r="B189" s="140">
        <f>SUM(B183:B188)</f>
        <v>650</v>
      </c>
      <c r="C189" s="133">
        <f t="shared" ref="C189:T189" si="28">SUM(C183:C188)</f>
        <v>22.700000000000003</v>
      </c>
      <c r="D189" s="133">
        <f t="shared" si="28"/>
        <v>26.200000000000003</v>
      </c>
      <c r="E189" s="133">
        <f t="shared" si="28"/>
        <v>79.2</v>
      </c>
      <c r="F189" s="133">
        <f t="shared" si="28"/>
        <v>661.19999999999993</v>
      </c>
      <c r="G189" s="133">
        <f t="shared" si="28"/>
        <v>0.24</v>
      </c>
      <c r="H189" s="133">
        <f t="shared" si="28"/>
        <v>2.2400000000000002</v>
      </c>
      <c r="I189" s="133">
        <f t="shared" si="28"/>
        <v>0.18</v>
      </c>
      <c r="J189" s="133">
        <f t="shared" si="28"/>
        <v>1.8900000000000001</v>
      </c>
      <c r="K189" s="133">
        <f t="shared" si="28"/>
        <v>0.22999999999999998</v>
      </c>
      <c r="L189" s="133">
        <f t="shared" si="28"/>
        <v>0.55000000000000004</v>
      </c>
      <c r="M189" s="133">
        <f t="shared" si="28"/>
        <v>579.63000000000011</v>
      </c>
      <c r="N189" s="133">
        <f t="shared" si="28"/>
        <v>98.32</v>
      </c>
      <c r="O189" s="133">
        <f t="shared" si="28"/>
        <v>486.2</v>
      </c>
      <c r="P189" s="133">
        <f t="shared" si="28"/>
        <v>3.3200000000000003</v>
      </c>
      <c r="Q189" s="133">
        <f t="shared" si="28"/>
        <v>788.4</v>
      </c>
      <c r="R189" s="133">
        <f t="shared" si="28"/>
        <v>38.25</v>
      </c>
      <c r="S189" s="133">
        <f t="shared" si="28"/>
        <v>0.02</v>
      </c>
      <c r="T189" s="133">
        <f t="shared" si="28"/>
        <v>0</v>
      </c>
      <c r="U189" s="141"/>
      <c r="V189" s="141"/>
    </row>
    <row r="190" spans="1:22" ht="14.65" customHeight="1">
      <c r="A190" s="181" t="s">
        <v>214</v>
      </c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</row>
    <row r="191" spans="1:22" ht="12.2" customHeight="1">
      <c r="A191" s="134" t="s">
        <v>232</v>
      </c>
      <c r="B191" s="135">
        <v>120</v>
      </c>
      <c r="C191" s="136">
        <v>0.5</v>
      </c>
      <c r="D191" s="136">
        <v>0.5</v>
      </c>
      <c r="E191" s="136">
        <v>11.8</v>
      </c>
      <c r="F191" s="136">
        <v>56.4</v>
      </c>
      <c r="G191" s="137">
        <v>0.04</v>
      </c>
      <c r="H191" s="137">
        <v>12</v>
      </c>
      <c r="I191" s="137">
        <v>0.01</v>
      </c>
      <c r="J191" s="137">
        <v>0.76</v>
      </c>
      <c r="K191" s="137">
        <v>0</v>
      </c>
      <c r="L191" s="137">
        <v>0.02</v>
      </c>
      <c r="M191" s="137">
        <v>19.2</v>
      </c>
      <c r="N191" s="137">
        <v>9.6</v>
      </c>
      <c r="O191" s="137">
        <v>13.2</v>
      </c>
      <c r="P191" s="137">
        <v>2.64</v>
      </c>
      <c r="Q191" s="137">
        <v>333.6</v>
      </c>
      <c r="R191" s="137">
        <v>2.4</v>
      </c>
      <c r="S191" s="137">
        <v>0.01</v>
      </c>
      <c r="T191" s="137">
        <v>0</v>
      </c>
      <c r="U191" s="138" t="s">
        <v>233</v>
      </c>
      <c r="V191" s="138" t="s">
        <v>167</v>
      </c>
    </row>
    <row r="192" spans="1:22" ht="12.2" customHeight="1">
      <c r="A192" s="134" t="s">
        <v>234</v>
      </c>
      <c r="B192" s="135">
        <v>200</v>
      </c>
      <c r="C192" s="136">
        <v>2.2000000000000002</v>
      </c>
      <c r="D192" s="136">
        <v>4.5</v>
      </c>
      <c r="E192" s="136">
        <v>10.8</v>
      </c>
      <c r="F192" s="136">
        <v>92.8</v>
      </c>
      <c r="G192" s="137">
        <v>0.02</v>
      </c>
      <c r="H192" s="137">
        <v>0.32</v>
      </c>
      <c r="I192" s="137">
        <v>0.01</v>
      </c>
      <c r="J192" s="137">
        <v>1.78</v>
      </c>
      <c r="K192" s="137">
        <v>0.09</v>
      </c>
      <c r="L192" s="137">
        <v>0.03</v>
      </c>
      <c r="M192" s="137">
        <v>21.08</v>
      </c>
      <c r="N192" s="137">
        <v>5.73</v>
      </c>
      <c r="O192" s="137">
        <v>24.12</v>
      </c>
      <c r="P192" s="137">
        <v>0.35</v>
      </c>
      <c r="Q192" s="137">
        <v>38.659999999999997</v>
      </c>
      <c r="R192" s="137">
        <v>1.27</v>
      </c>
      <c r="S192" s="137">
        <v>0</v>
      </c>
      <c r="T192" s="137">
        <v>0</v>
      </c>
      <c r="U192" s="138" t="s">
        <v>235</v>
      </c>
      <c r="V192" s="138">
        <v>2017</v>
      </c>
    </row>
    <row r="193" spans="1:22" ht="12.2" customHeight="1">
      <c r="A193" s="134" t="s">
        <v>236</v>
      </c>
      <c r="B193" s="135">
        <v>150</v>
      </c>
      <c r="C193" s="136">
        <v>5.9</v>
      </c>
      <c r="D193" s="136">
        <v>4.9000000000000004</v>
      </c>
      <c r="E193" s="136">
        <v>24.4</v>
      </c>
      <c r="F193" s="136">
        <v>188.5</v>
      </c>
      <c r="G193" s="137">
        <v>0.12</v>
      </c>
      <c r="H193" s="137">
        <v>0.57999999999999996</v>
      </c>
      <c r="I193" s="137">
        <v>0.27</v>
      </c>
      <c r="J193" s="137">
        <v>0.22</v>
      </c>
      <c r="K193" s="137">
        <v>0.09</v>
      </c>
      <c r="L193" s="137">
        <v>0.06</v>
      </c>
      <c r="M193" s="137">
        <v>34.409999999999997</v>
      </c>
      <c r="N193" s="137">
        <v>33.229999999999997</v>
      </c>
      <c r="O193" s="137">
        <v>129.56</v>
      </c>
      <c r="P193" s="137">
        <v>2.21</v>
      </c>
      <c r="Q193" s="137">
        <v>154.99</v>
      </c>
      <c r="R193" s="137">
        <v>0.85</v>
      </c>
      <c r="S193" s="137">
        <v>0.01</v>
      </c>
      <c r="T193" s="137">
        <v>0.03</v>
      </c>
      <c r="U193" s="138" t="s">
        <v>237</v>
      </c>
      <c r="V193" s="138" t="s">
        <v>227</v>
      </c>
    </row>
    <row r="194" spans="1:22" ht="12.2" customHeight="1">
      <c r="A194" s="134" t="s">
        <v>238</v>
      </c>
      <c r="B194" s="135">
        <v>115</v>
      </c>
      <c r="C194" s="136">
        <v>12.6</v>
      </c>
      <c r="D194" s="136">
        <v>8.3000000000000007</v>
      </c>
      <c r="E194" s="136">
        <v>15.2</v>
      </c>
      <c r="F194" s="136">
        <v>191.5</v>
      </c>
      <c r="G194" s="137">
        <v>0.1</v>
      </c>
      <c r="H194" s="137">
        <v>0.51</v>
      </c>
      <c r="I194" s="137">
        <v>0.04</v>
      </c>
      <c r="J194" s="137">
        <v>1.88</v>
      </c>
      <c r="K194" s="137">
        <v>0.1</v>
      </c>
      <c r="L194" s="137">
        <v>0.09</v>
      </c>
      <c r="M194" s="137">
        <v>53.16</v>
      </c>
      <c r="N194" s="137">
        <v>46.67</v>
      </c>
      <c r="O194" s="137">
        <v>189.77</v>
      </c>
      <c r="P194" s="137">
        <v>1.49</v>
      </c>
      <c r="Q194" s="137">
        <v>336.33</v>
      </c>
      <c r="R194" s="137">
        <v>95.65</v>
      </c>
      <c r="S194" s="137">
        <v>0.4</v>
      </c>
      <c r="T194" s="137">
        <v>0.01</v>
      </c>
      <c r="U194" s="138" t="s">
        <v>177</v>
      </c>
      <c r="V194" s="138" t="s">
        <v>207</v>
      </c>
    </row>
    <row r="195" spans="1:22" ht="12.2" customHeight="1">
      <c r="A195" s="134" t="s">
        <v>239</v>
      </c>
      <c r="B195" s="135">
        <v>200</v>
      </c>
      <c r="C195" s="136">
        <v>0.6</v>
      </c>
      <c r="D195" s="136">
        <v>0.4</v>
      </c>
      <c r="E195" s="136">
        <v>31.6</v>
      </c>
      <c r="F195" s="136">
        <v>135.80000000000001</v>
      </c>
      <c r="G195" s="137">
        <v>0.03</v>
      </c>
      <c r="H195" s="137">
        <v>1.6</v>
      </c>
      <c r="I195" s="137">
        <v>0</v>
      </c>
      <c r="J195" s="137">
        <v>0</v>
      </c>
      <c r="K195" s="137">
        <v>0</v>
      </c>
      <c r="L195" s="137">
        <v>0.02</v>
      </c>
      <c r="M195" s="137">
        <v>36</v>
      </c>
      <c r="N195" s="137">
        <v>16.2</v>
      </c>
      <c r="O195" s="137">
        <v>21.6</v>
      </c>
      <c r="P195" s="137">
        <v>0.72</v>
      </c>
      <c r="Q195" s="137">
        <v>300</v>
      </c>
      <c r="R195" s="137">
        <v>12</v>
      </c>
      <c r="S195" s="137">
        <v>0</v>
      </c>
      <c r="T195" s="137">
        <v>0</v>
      </c>
      <c r="U195" s="138" t="s">
        <v>240</v>
      </c>
      <c r="V195" s="138" t="s">
        <v>207</v>
      </c>
    </row>
    <row r="196" spans="1:22" ht="12.2" customHeight="1">
      <c r="A196" s="134" t="s">
        <v>210</v>
      </c>
      <c r="B196" s="135">
        <v>40</v>
      </c>
      <c r="C196" s="136">
        <v>3.1</v>
      </c>
      <c r="D196" s="136">
        <v>0.2</v>
      </c>
      <c r="E196" s="136">
        <v>20.100000000000001</v>
      </c>
      <c r="F196" s="136">
        <v>94.7</v>
      </c>
      <c r="G196" s="137">
        <v>0.06</v>
      </c>
      <c r="H196" s="137">
        <v>0</v>
      </c>
      <c r="I196" s="137">
        <v>0</v>
      </c>
      <c r="J196" s="137">
        <v>0.78</v>
      </c>
      <c r="K196" s="137">
        <v>0</v>
      </c>
      <c r="L196" s="137">
        <v>0.02</v>
      </c>
      <c r="M196" s="137">
        <v>9.1999999999999993</v>
      </c>
      <c r="N196" s="137">
        <v>13.2</v>
      </c>
      <c r="O196" s="137">
        <v>33.6</v>
      </c>
      <c r="P196" s="137">
        <v>0.8</v>
      </c>
      <c r="Q196" s="137">
        <v>51.6</v>
      </c>
      <c r="R196" s="137">
        <v>0</v>
      </c>
      <c r="S196" s="137">
        <v>0.01</v>
      </c>
      <c r="T196" s="137">
        <v>0</v>
      </c>
      <c r="U196" s="138" t="s">
        <v>61</v>
      </c>
      <c r="V196" s="138">
        <v>2023</v>
      </c>
    </row>
    <row r="197" spans="1:22" ht="12.2" customHeight="1">
      <c r="A197" s="134" t="s">
        <v>212</v>
      </c>
      <c r="B197" s="135">
        <v>30</v>
      </c>
      <c r="C197" s="136">
        <v>2</v>
      </c>
      <c r="D197" s="136">
        <v>0.3</v>
      </c>
      <c r="E197" s="136">
        <v>12.7</v>
      </c>
      <c r="F197" s="136">
        <v>61.2</v>
      </c>
      <c r="G197" s="137">
        <v>0.05</v>
      </c>
      <c r="H197" s="137">
        <v>0</v>
      </c>
      <c r="I197" s="137">
        <v>0</v>
      </c>
      <c r="J197" s="137">
        <v>0.66</v>
      </c>
      <c r="K197" s="137">
        <v>0</v>
      </c>
      <c r="L197" s="137">
        <v>0.02</v>
      </c>
      <c r="M197" s="137">
        <v>5.4</v>
      </c>
      <c r="N197" s="137">
        <v>5.7</v>
      </c>
      <c r="O197" s="137">
        <v>26.1</v>
      </c>
      <c r="P197" s="137">
        <v>1.2</v>
      </c>
      <c r="Q197" s="137">
        <v>40.799999999999997</v>
      </c>
      <c r="R197" s="137">
        <v>1.68</v>
      </c>
      <c r="S197" s="137">
        <v>0</v>
      </c>
      <c r="T197" s="137">
        <v>0</v>
      </c>
      <c r="U197" s="138" t="s">
        <v>61</v>
      </c>
      <c r="V197" s="138">
        <v>2023</v>
      </c>
    </row>
    <row r="198" spans="1:22" ht="21.6" customHeight="1">
      <c r="A198" s="139" t="s">
        <v>213</v>
      </c>
      <c r="B198" s="140">
        <f>SUM(B191:B197)</f>
        <v>855</v>
      </c>
      <c r="C198" s="133">
        <f t="shared" ref="C198:T198" si="29">SUM(C191:C197)</f>
        <v>26.900000000000006</v>
      </c>
      <c r="D198" s="133">
        <f t="shared" si="29"/>
        <v>19.100000000000001</v>
      </c>
      <c r="E198" s="133">
        <f t="shared" si="29"/>
        <v>126.60000000000001</v>
      </c>
      <c r="F198" s="133">
        <f t="shared" si="29"/>
        <v>820.90000000000009</v>
      </c>
      <c r="G198" s="133">
        <f t="shared" si="29"/>
        <v>0.42000000000000004</v>
      </c>
      <c r="H198" s="133">
        <f t="shared" si="29"/>
        <v>15.01</v>
      </c>
      <c r="I198" s="133">
        <f t="shared" si="29"/>
        <v>0.33</v>
      </c>
      <c r="J198" s="133">
        <f t="shared" si="29"/>
        <v>6.080000000000001</v>
      </c>
      <c r="K198" s="133">
        <f t="shared" si="29"/>
        <v>0.28000000000000003</v>
      </c>
      <c r="L198" s="133">
        <f t="shared" si="29"/>
        <v>0.26</v>
      </c>
      <c r="M198" s="133">
        <f t="shared" si="29"/>
        <v>178.45</v>
      </c>
      <c r="N198" s="133">
        <f t="shared" si="29"/>
        <v>130.32999999999998</v>
      </c>
      <c r="O198" s="133">
        <f t="shared" si="29"/>
        <v>437.95000000000005</v>
      </c>
      <c r="P198" s="133">
        <f t="shared" si="29"/>
        <v>9.41</v>
      </c>
      <c r="Q198" s="133">
        <f t="shared" si="29"/>
        <v>1255.9799999999998</v>
      </c>
      <c r="R198" s="133">
        <f t="shared" si="29"/>
        <v>113.85000000000001</v>
      </c>
      <c r="S198" s="133">
        <f t="shared" si="29"/>
        <v>0.43000000000000005</v>
      </c>
      <c r="T198" s="133">
        <f t="shared" si="29"/>
        <v>0.04</v>
      </c>
      <c r="U198" s="141"/>
      <c r="V198" s="141"/>
    </row>
    <row r="199" spans="1:22" ht="14.65" customHeight="1">
      <c r="A199" s="181" t="s">
        <v>219</v>
      </c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1"/>
      <c r="U199" s="181"/>
      <c r="V199" s="181"/>
    </row>
    <row r="200" spans="1:22" ht="12.2" customHeight="1">
      <c r="A200" s="134" t="s">
        <v>308</v>
      </c>
      <c r="B200" s="135">
        <v>85</v>
      </c>
      <c r="C200" s="136">
        <v>10.199999999999999</v>
      </c>
      <c r="D200" s="136">
        <v>9.6</v>
      </c>
      <c r="E200" s="136">
        <v>6.9</v>
      </c>
      <c r="F200" s="136">
        <v>166</v>
      </c>
      <c r="G200" s="137">
        <v>0.03</v>
      </c>
      <c r="H200" s="137">
        <v>0.12</v>
      </c>
      <c r="I200" s="137">
        <v>0.05</v>
      </c>
      <c r="J200" s="137">
        <v>0.92</v>
      </c>
      <c r="K200" s="137">
        <v>0.04</v>
      </c>
      <c r="L200" s="137">
        <v>0.12</v>
      </c>
      <c r="M200" s="137">
        <v>87.77</v>
      </c>
      <c r="N200" s="137">
        <v>11.78</v>
      </c>
      <c r="O200" s="137">
        <v>106.78</v>
      </c>
      <c r="P200" s="137">
        <v>0.31</v>
      </c>
      <c r="Q200" s="137">
        <v>89.18</v>
      </c>
      <c r="R200" s="137">
        <v>2.31</v>
      </c>
      <c r="S200" s="137">
        <v>0.02</v>
      </c>
      <c r="T200" s="137">
        <v>0.01</v>
      </c>
      <c r="U200" s="138" t="s">
        <v>242</v>
      </c>
      <c r="V200" s="138">
        <v>2017</v>
      </c>
    </row>
    <row r="201" spans="1:22" ht="12.2" customHeight="1">
      <c r="A201" s="134" t="s">
        <v>243</v>
      </c>
      <c r="B201" s="135">
        <v>200</v>
      </c>
      <c r="C201" s="136">
        <v>0.3</v>
      </c>
      <c r="D201" s="136">
        <v>0</v>
      </c>
      <c r="E201" s="136">
        <v>36.200000000000003</v>
      </c>
      <c r="F201" s="136">
        <v>146.6</v>
      </c>
      <c r="G201" s="137">
        <v>0</v>
      </c>
      <c r="H201" s="137">
        <v>0.1</v>
      </c>
      <c r="I201" s="137">
        <v>0</v>
      </c>
      <c r="J201" s="137">
        <v>0</v>
      </c>
      <c r="K201" s="137">
        <v>0</v>
      </c>
      <c r="L201" s="137">
        <v>0</v>
      </c>
      <c r="M201" s="137">
        <v>24.05</v>
      </c>
      <c r="N201" s="137">
        <v>5.26</v>
      </c>
      <c r="O201" s="137">
        <v>13.86</v>
      </c>
      <c r="P201" s="137">
        <v>0.65</v>
      </c>
      <c r="Q201" s="137">
        <v>72.17</v>
      </c>
      <c r="R201" s="137">
        <v>0</v>
      </c>
      <c r="S201" s="137">
        <v>0</v>
      </c>
      <c r="T201" s="137">
        <v>0</v>
      </c>
      <c r="U201" s="138" t="s">
        <v>244</v>
      </c>
      <c r="V201" s="138" t="s">
        <v>207</v>
      </c>
    </row>
    <row r="202" spans="1:22" ht="12.2" customHeight="1">
      <c r="A202" s="134" t="s">
        <v>131</v>
      </c>
      <c r="B202" s="135">
        <v>15</v>
      </c>
      <c r="C202" s="136">
        <v>1.1299999999999999</v>
      </c>
      <c r="D202" s="136">
        <v>1.47</v>
      </c>
      <c r="E202" s="136">
        <v>11.16</v>
      </c>
      <c r="F202" s="136">
        <v>62.55</v>
      </c>
      <c r="G202" s="137">
        <v>0</v>
      </c>
      <c r="H202" s="137">
        <v>0.1</v>
      </c>
      <c r="I202" s="137">
        <v>0</v>
      </c>
      <c r="J202" s="137">
        <v>0</v>
      </c>
      <c r="K202" s="137">
        <v>0</v>
      </c>
      <c r="L202" s="137">
        <v>0</v>
      </c>
      <c r="M202" s="137">
        <v>24.05</v>
      </c>
      <c r="N202" s="137">
        <v>6.6</v>
      </c>
      <c r="O202" s="137">
        <v>13.86</v>
      </c>
      <c r="P202" s="137">
        <v>0.8</v>
      </c>
      <c r="Q202" s="137">
        <v>72.17</v>
      </c>
      <c r="R202" s="137">
        <v>0</v>
      </c>
      <c r="S202" s="137">
        <v>0</v>
      </c>
      <c r="T202" s="137">
        <v>0</v>
      </c>
      <c r="U202" s="138" t="s">
        <v>61</v>
      </c>
      <c r="V202" s="138">
        <v>2023</v>
      </c>
    </row>
    <row r="203" spans="1:22" ht="12.2" customHeight="1">
      <c r="A203" s="139" t="s">
        <v>213</v>
      </c>
      <c r="B203" s="140">
        <f>SUM(B200:B202)</f>
        <v>300</v>
      </c>
      <c r="C203" s="133">
        <f t="shared" ref="C203:T203" si="30">SUM(C200:C202)</f>
        <v>11.629999999999999</v>
      </c>
      <c r="D203" s="133">
        <f t="shared" si="30"/>
        <v>11.07</v>
      </c>
      <c r="E203" s="133">
        <f t="shared" si="30"/>
        <v>54.260000000000005</v>
      </c>
      <c r="F203" s="133">
        <f t="shared" si="30"/>
        <v>375.15000000000003</v>
      </c>
      <c r="G203" s="133">
        <f t="shared" si="30"/>
        <v>0.03</v>
      </c>
      <c r="H203" s="133">
        <f t="shared" si="30"/>
        <v>0.32</v>
      </c>
      <c r="I203" s="133">
        <f t="shared" si="30"/>
        <v>0.05</v>
      </c>
      <c r="J203" s="133">
        <f t="shared" si="30"/>
        <v>0.92</v>
      </c>
      <c r="K203" s="133">
        <f t="shared" si="30"/>
        <v>0.04</v>
      </c>
      <c r="L203" s="133">
        <f t="shared" si="30"/>
        <v>0.12</v>
      </c>
      <c r="M203" s="133">
        <f t="shared" si="30"/>
        <v>135.87</v>
      </c>
      <c r="N203" s="133">
        <f t="shared" si="30"/>
        <v>23.64</v>
      </c>
      <c r="O203" s="133">
        <f t="shared" si="30"/>
        <v>134.5</v>
      </c>
      <c r="P203" s="133">
        <f t="shared" si="30"/>
        <v>1.76</v>
      </c>
      <c r="Q203" s="133">
        <f t="shared" si="30"/>
        <v>233.52000000000004</v>
      </c>
      <c r="R203" s="133">
        <f t="shared" si="30"/>
        <v>2.31</v>
      </c>
      <c r="S203" s="133">
        <f t="shared" si="30"/>
        <v>0.02</v>
      </c>
      <c r="T203" s="133">
        <f t="shared" si="30"/>
        <v>0.01</v>
      </c>
      <c r="U203" s="141"/>
      <c r="V203" s="141"/>
    </row>
    <row r="204" spans="1:22" ht="21.6" customHeight="1">
      <c r="A204" s="178" t="s">
        <v>224</v>
      </c>
      <c r="B204" s="178"/>
      <c r="C204" s="147">
        <f>C203+C198+C189</f>
        <v>61.230000000000004</v>
      </c>
      <c r="D204" s="147">
        <f t="shared" ref="D204:T204" si="31">D203+D198+D189</f>
        <v>56.370000000000005</v>
      </c>
      <c r="E204" s="147">
        <f t="shared" si="31"/>
        <v>260.06</v>
      </c>
      <c r="F204" s="147">
        <f t="shared" si="31"/>
        <v>1857.25</v>
      </c>
      <c r="G204" s="147">
        <f t="shared" si="31"/>
        <v>0.69000000000000006</v>
      </c>
      <c r="H204" s="147">
        <f t="shared" si="31"/>
        <v>17.57</v>
      </c>
      <c r="I204" s="147">
        <f t="shared" si="31"/>
        <v>0.56000000000000005</v>
      </c>
      <c r="J204" s="147">
        <f t="shared" si="31"/>
        <v>8.89</v>
      </c>
      <c r="K204" s="147">
        <f t="shared" si="31"/>
        <v>0.55000000000000004</v>
      </c>
      <c r="L204" s="147">
        <f t="shared" si="31"/>
        <v>0.93</v>
      </c>
      <c r="M204" s="147">
        <f t="shared" si="31"/>
        <v>893.95</v>
      </c>
      <c r="N204" s="147">
        <f t="shared" si="31"/>
        <v>252.28999999999996</v>
      </c>
      <c r="O204" s="147">
        <f t="shared" si="31"/>
        <v>1058.6500000000001</v>
      </c>
      <c r="P204" s="147">
        <f t="shared" si="31"/>
        <v>14.49</v>
      </c>
      <c r="Q204" s="147">
        <f t="shared" si="31"/>
        <v>2277.8999999999996</v>
      </c>
      <c r="R204" s="147">
        <f t="shared" si="31"/>
        <v>154.41000000000003</v>
      </c>
      <c r="S204" s="147">
        <f t="shared" si="31"/>
        <v>0.47000000000000008</v>
      </c>
      <c r="T204" s="147">
        <f t="shared" si="31"/>
        <v>0.05</v>
      </c>
      <c r="U204" s="141"/>
      <c r="V204" s="141"/>
    </row>
    <row r="205" spans="1:22" s="130" customFormat="1" ht="28.35" customHeight="1">
      <c r="A205" s="182" t="s">
        <v>327</v>
      </c>
      <c r="B205" s="183"/>
      <c r="C205" s="183"/>
      <c r="D205" s="183"/>
      <c r="E205" s="183"/>
      <c r="F205" s="183"/>
      <c r="G205" s="183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</row>
    <row r="206" spans="1:22" ht="13.35" customHeight="1">
      <c r="A206" s="185" t="s">
        <v>178</v>
      </c>
      <c r="B206" s="185" t="s">
        <v>179</v>
      </c>
      <c r="C206" s="184" t="s">
        <v>180</v>
      </c>
      <c r="D206" s="184"/>
      <c r="E206" s="184"/>
      <c r="F206" s="186" t="s">
        <v>181</v>
      </c>
      <c r="G206" s="184" t="s">
        <v>182</v>
      </c>
      <c r="H206" s="184"/>
      <c r="I206" s="184"/>
      <c r="J206" s="184"/>
      <c r="K206" s="184"/>
      <c r="L206" s="184"/>
      <c r="M206" s="184" t="s">
        <v>183</v>
      </c>
      <c r="N206" s="184"/>
      <c r="O206" s="184"/>
      <c r="P206" s="184"/>
      <c r="Q206" s="184"/>
      <c r="R206" s="184"/>
      <c r="S206" s="184"/>
      <c r="T206" s="184"/>
      <c r="U206" s="185" t="s">
        <v>184</v>
      </c>
      <c r="V206" s="185" t="s">
        <v>185</v>
      </c>
    </row>
    <row r="207" spans="1:22" ht="26.65" customHeight="1">
      <c r="A207" s="185"/>
      <c r="B207" s="185"/>
      <c r="C207" s="133" t="s">
        <v>186</v>
      </c>
      <c r="D207" s="133" t="s">
        <v>187</v>
      </c>
      <c r="E207" s="133" t="s">
        <v>188</v>
      </c>
      <c r="F207" s="186"/>
      <c r="G207" s="133" t="s">
        <v>189</v>
      </c>
      <c r="H207" s="133" t="s">
        <v>190</v>
      </c>
      <c r="I207" s="133" t="s">
        <v>191</v>
      </c>
      <c r="J207" s="133" t="s">
        <v>192</v>
      </c>
      <c r="K207" s="133" t="s">
        <v>193</v>
      </c>
      <c r="L207" s="133" t="s">
        <v>194</v>
      </c>
      <c r="M207" s="133" t="s">
        <v>195</v>
      </c>
      <c r="N207" s="133" t="s">
        <v>196</v>
      </c>
      <c r="O207" s="133" t="s">
        <v>197</v>
      </c>
      <c r="P207" s="133" t="s">
        <v>198</v>
      </c>
      <c r="Q207" s="133" t="s">
        <v>199</v>
      </c>
      <c r="R207" s="133" t="s">
        <v>200</v>
      </c>
      <c r="S207" s="133" t="s">
        <v>201</v>
      </c>
      <c r="T207" s="133" t="s">
        <v>202</v>
      </c>
      <c r="U207" s="185"/>
      <c r="V207" s="185"/>
    </row>
    <row r="208" spans="1:22" ht="14.65" customHeight="1">
      <c r="A208" s="181" t="s">
        <v>203</v>
      </c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</row>
    <row r="209" spans="1:22" ht="12.2" customHeight="1">
      <c r="A209" s="134" t="s">
        <v>77</v>
      </c>
      <c r="B209" s="135">
        <v>100</v>
      </c>
      <c r="C209" s="136">
        <v>0.4</v>
      </c>
      <c r="D209" s="136">
        <v>0.4</v>
      </c>
      <c r="E209" s="136">
        <v>9.8000000000000007</v>
      </c>
      <c r="F209" s="136">
        <v>47</v>
      </c>
      <c r="G209" s="137">
        <v>0.03</v>
      </c>
      <c r="H209" s="137">
        <v>10</v>
      </c>
      <c r="I209" s="137">
        <v>0.01</v>
      </c>
      <c r="J209" s="137">
        <v>0.63</v>
      </c>
      <c r="K209" s="137">
        <v>0</v>
      </c>
      <c r="L209" s="137">
        <v>0.02</v>
      </c>
      <c r="M209" s="137">
        <v>16</v>
      </c>
      <c r="N209" s="137">
        <v>8</v>
      </c>
      <c r="O209" s="137">
        <v>11</v>
      </c>
      <c r="P209" s="137">
        <v>2.2000000000000002</v>
      </c>
      <c r="Q209" s="137">
        <v>278</v>
      </c>
      <c r="R209" s="137">
        <v>2</v>
      </c>
      <c r="S209" s="137">
        <v>0.01</v>
      </c>
      <c r="T209" s="137">
        <v>0</v>
      </c>
      <c r="U209" s="138" t="s">
        <v>245</v>
      </c>
      <c r="V209" s="138" t="s">
        <v>207</v>
      </c>
    </row>
    <row r="210" spans="1:22" ht="12.2" customHeight="1">
      <c r="A210" s="134" t="s">
        <v>246</v>
      </c>
      <c r="B210" s="135">
        <v>180</v>
      </c>
      <c r="C210" s="136">
        <v>14.7</v>
      </c>
      <c r="D210" s="136">
        <v>32.299999999999997</v>
      </c>
      <c r="E210" s="136">
        <v>22.2</v>
      </c>
      <c r="F210" s="136">
        <v>440.4</v>
      </c>
      <c r="G210" s="137">
        <v>0.39</v>
      </c>
      <c r="H210" s="137">
        <v>9.35</v>
      </c>
      <c r="I210" s="137">
        <v>0.02</v>
      </c>
      <c r="J210" s="137">
        <v>1.58</v>
      </c>
      <c r="K210" s="137">
        <v>0.03</v>
      </c>
      <c r="L210" s="137">
        <v>0.15</v>
      </c>
      <c r="M210" s="137">
        <v>21.24</v>
      </c>
      <c r="N210" s="137">
        <v>42.27</v>
      </c>
      <c r="O210" s="137">
        <v>178.97</v>
      </c>
      <c r="P210" s="137">
        <v>2.34</v>
      </c>
      <c r="Q210" s="137">
        <v>889.81</v>
      </c>
      <c r="R210" s="137">
        <v>11.35</v>
      </c>
      <c r="S210" s="137">
        <v>0.08</v>
      </c>
      <c r="T210" s="137">
        <v>0</v>
      </c>
      <c r="U210" s="138" t="s">
        <v>247</v>
      </c>
      <c r="V210" s="138" t="s">
        <v>227</v>
      </c>
    </row>
    <row r="211" spans="1:22" ht="12.2" customHeight="1">
      <c r="A211" s="134" t="s">
        <v>385</v>
      </c>
      <c r="B211" s="135">
        <v>180</v>
      </c>
      <c r="C211" s="136">
        <v>4.9000000000000004</v>
      </c>
      <c r="D211" s="136">
        <v>4.5</v>
      </c>
      <c r="E211" s="136">
        <v>19.399999999999999</v>
      </c>
      <c r="F211" s="136">
        <v>142.19999999999999</v>
      </c>
      <c r="G211" s="137">
        <v>0</v>
      </c>
      <c r="H211" s="137">
        <v>0</v>
      </c>
      <c r="I211" s="137">
        <v>0</v>
      </c>
      <c r="J211" s="137">
        <v>0</v>
      </c>
      <c r="K211" s="137">
        <v>0</v>
      </c>
      <c r="L211" s="137">
        <v>0</v>
      </c>
      <c r="M211" s="137">
        <v>0</v>
      </c>
      <c r="N211" s="137">
        <v>0</v>
      </c>
      <c r="O211" s="137">
        <v>0</v>
      </c>
      <c r="P211" s="137">
        <v>0</v>
      </c>
      <c r="Q211" s="137">
        <v>0</v>
      </c>
      <c r="R211" s="137">
        <v>0</v>
      </c>
      <c r="S211" s="137">
        <v>0</v>
      </c>
      <c r="T211" s="137">
        <v>0</v>
      </c>
      <c r="U211" s="138" t="s">
        <v>248</v>
      </c>
      <c r="V211" s="138" t="s">
        <v>207</v>
      </c>
    </row>
    <row r="212" spans="1:22" ht="12.2" customHeight="1">
      <c r="A212" s="134" t="s">
        <v>210</v>
      </c>
      <c r="B212" s="135">
        <v>40</v>
      </c>
      <c r="C212" s="136">
        <v>3.1</v>
      </c>
      <c r="D212" s="136">
        <v>0.2</v>
      </c>
      <c r="E212" s="136">
        <v>20.100000000000001</v>
      </c>
      <c r="F212" s="136">
        <v>94.7</v>
      </c>
      <c r="G212" s="137">
        <v>0.06</v>
      </c>
      <c r="H212" s="137">
        <v>0</v>
      </c>
      <c r="I212" s="137">
        <v>0</v>
      </c>
      <c r="J212" s="137">
        <v>0.78</v>
      </c>
      <c r="K212" s="137">
        <v>0</v>
      </c>
      <c r="L212" s="137">
        <v>0.02</v>
      </c>
      <c r="M212" s="137">
        <v>9.1999999999999993</v>
      </c>
      <c r="N212" s="137">
        <v>13.2</v>
      </c>
      <c r="O212" s="137">
        <v>33.6</v>
      </c>
      <c r="P212" s="137">
        <v>0.8</v>
      </c>
      <c r="Q212" s="137">
        <v>51.6</v>
      </c>
      <c r="R212" s="137">
        <v>0</v>
      </c>
      <c r="S212" s="137">
        <v>0.01</v>
      </c>
      <c r="T212" s="137">
        <v>0</v>
      </c>
      <c r="U212" s="138" t="s">
        <v>61</v>
      </c>
      <c r="V212" s="138">
        <v>2023</v>
      </c>
    </row>
    <row r="213" spans="1:22" ht="21.6" customHeight="1">
      <c r="A213" s="139" t="s">
        <v>213</v>
      </c>
      <c r="B213" s="140">
        <f>SUM(B209:B212)</f>
        <v>500</v>
      </c>
      <c r="C213" s="133">
        <f t="shared" ref="C213:T213" si="32">SUM(C209:C212)</f>
        <v>23.1</v>
      </c>
      <c r="D213" s="133">
        <f t="shared" si="32"/>
        <v>37.4</v>
      </c>
      <c r="E213" s="133">
        <f t="shared" si="32"/>
        <v>71.5</v>
      </c>
      <c r="F213" s="133">
        <f t="shared" si="32"/>
        <v>724.3</v>
      </c>
      <c r="G213" s="133">
        <f t="shared" si="32"/>
        <v>0.48000000000000004</v>
      </c>
      <c r="H213" s="133">
        <f t="shared" si="32"/>
        <v>19.350000000000001</v>
      </c>
      <c r="I213" s="133">
        <f t="shared" si="32"/>
        <v>0.03</v>
      </c>
      <c r="J213" s="133">
        <f t="shared" si="32"/>
        <v>2.99</v>
      </c>
      <c r="K213" s="133">
        <f t="shared" si="32"/>
        <v>0.03</v>
      </c>
      <c r="L213" s="133">
        <f t="shared" si="32"/>
        <v>0.18999999999999997</v>
      </c>
      <c r="M213" s="133">
        <f t="shared" si="32"/>
        <v>46.44</v>
      </c>
      <c r="N213" s="133">
        <f t="shared" si="32"/>
        <v>63.47</v>
      </c>
      <c r="O213" s="133">
        <f t="shared" si="32"/>
        <v>223.57</v>
      </c>
      <c r="P213" s="133">
        <f t="shared" si="32"/>
        <v>5.34</v>
      </c>
      <c r="Q213" s="133">
        <f t="shared" si="32"/>
        <v>1219.4099999999999</v>
      </c>
      <c r="R213" s="133">
        <f t="shared" si="32"/>
        <v>13.35</v>
      </c>
      <c r="S213" s="133">
        <f t="shared" si="32"/>
        <v>9.9999999999999992E-2</v>
      </c>
      <c r="T213" s="133">
        <f t="shared" si="32"/>
        <v>0</v>
      </c>
      <c r="U213" s="141"/>
      <c r="V213" s="141"/>
    </row>
    <row r="214" spans="1:22" ht="14.65" customHeight="1">
      <c r="A214" s="181" t="s">
        <v>214</v>
      </c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</row>
    <row r="215" spans="1:22" s="146" customFormat="1" ht="12.2" customHeight="1">
      <c r="A215" s="106" t="s">
        <v>399</v>
      </c>
      <c r="B215" s="142">
        <v>60</v>
      </c>
      <c r="C215" s="143">
        <v>0.5</v>
      </c>
      <c r="D215" s="143">
        <v>0.1</v>
      </c>
      <c r="E215" s="143">
        <v>1.5</v>
      </c>
      <c r="F215" s="143">
        <v>8.4</v>
      </c>
      <c r="G215" s="144">
        <v>0.02</v>
      </c>
      <c r="H215" s="144">
        <v>6</v>
      </c>
      <c r="I215" s="144">
        <v>0.01</v>
      </c>
      <c r="J215" s="144">
        <v>0.06</v>
      </c>
      <c r="K215" s="144">
        <v>0</v>
      </c>
      <c r="L215" s="144">
        <v>0.02</v>
      </c>
      <c r="M215" s="144">
        <v>13.8</v>
      </c>
      <c r="N215" s="144">
        <v>8.4</v>
      </c>
      <c r="O215" s="144">
        <v>25.2</v>
      </c>
      <c r="P215" s="144">
        <v>0.6</v>
      </c>
      <c r="Q215" s="144">
        <v>84.6</v>
      </c>
      <c r="R215" s="144">
        <v>1.8</v>
      </c>
      <c r="S215" s="144">
        <v>0.01</v>
      </c>
      <c r="T215" s="144">
        <v>0</v>
      </c>
      <c r="U215" s="145" t="s">
        <v>398</v>
      </c>
      <c r="V215" s="145" t="s">
        <v>39</v>
      </c>
    </row>
    <row r="216" spans="1:22" ht="12.2" customHeight="1">
      <c r="A216" s="134" t="s">
        <v>251</v>
      </c>
      <c r="B216" s="135">
        <v>200</v>
      </c>
      <c r="C216" s="111">
        <v>2.2000000000000002</v>
      </c>
      <c r="D216" s="111">
        <v>4.0999999999999996</v>
      </c>
      <c r="E216" s="111">
        <v>12.9</v>
      </c>
      <c r="F216" s="111">
        <v>88.4</v>
      </c>
      <c r="G216" s="137">
        <v>0.05</v>
      </c>
      <c r="H216" s="137">
        <v>11.74</v>
      </c>
      <c r="I216" s="137">
        <v>0.21</v>
      </c>
      <c r="J216" s="137">
        <v>1.95</v>
      </c>
      <c r="K216" s="137">
        <v>0</v>
      </c>
      <c r="L216" s="137">
        <v>0.05</v>
      </c>
      <c r="M216" s="137">
        <v>53.27</v>
      </c>
      <c r="N216" s="137">
        <v>26.74</v>
      </c>
      <c r="O216" s="137">
        <v>50.95</v>
      </c>
      <c r="P216" s="137">
        <v>1.2</v>
      </c>
      <c r="Q216" s="137">
        <v>428.11</v>
      </c>
      <c r="R216" s="137">
        <v>5.28</v>
      </c>
      <c r="S216" s="137">
        <v>0.03</v>
      </c>
      <c r="T216" s="137">
        <v>0</v>
      </c>
      <c r="U216" s="138" t="s">
        <v>233</v>
      </c>
      <c r="V216" s="138" t="s">
        <v>252</v>
      </c>
    </row>
    <row r="217" spans="1:22" ht="12.2" customHeight="1">
      <c r="A217" s="134" t="s">
        <v>253</v>
      </c>
      <c r="B217" s="135">
        <v>150</v>
      </c>
      <c r="C217" s="111">
        <v>6</v>
      </c>
      <c r="D217" s="111">
        <v>9.4</v>
      </c>
      <c r="E217" s="111">
        <v>19.5</v>
      </c>
      <c r="F217" s="111">
        <v>177.2</v>
      </c>
      <c r="G217" s="137">
        <v>0.12</v>
      </c>
      <c r="H217" s="137">
        <v>10.119999999999999</v>
      </c>
      <c r="I217" s="137">
        <v>0.06</v>
      </c>
      <c r="J217" s="137">
        <v>2.8</v>
      </c>
      <c r="K217" s="137">
        <v>0.05</v>
      </c>
      <c r="L217" s="137">
        <v>0.1</v>
      </c>
      <c r="M217" s="137">
        <v>134.63999999999999</v>
      </c>
      <c r="N217" s="137">
        <v>31.63</v>
      </c>
      <c r="O217" s="137">
        <v>137.63999999999999</v>
      </c>
      <c r="P217" s="137">
        <v>1.42</v>
      </c>
      <c r="Q217" s="137">
        <v>703.47</v>
      </c>
      <c r="R217" s="137">
        <v>6.84</v>
      </c>
      <c r="S217" s="137">
        <v>0.04</v>
      </c>
      <c r="T217" s="137">
        <v>0</v>
      </c>
      <c r="U217" s="138" t="s">
        <v>233</v>
      </c>
      <c r="V217" s="138" t="s">
        <v>250</v>
      </c>
    </row>
    <row r="218" spans="1:22" ht="12.2" customHeight="1">
      <c r="A218" s="134" t="s">
        <v>254</v>
      </c>
      <c r="B218" s="135">
        <v>90</v>
      </c>
      <c r="C218" s="111">
        <v>9.5</v>
      </c>
      <c r="D218" s="111">
        <v>8.1999999999999993</v>
      </c>
      <c r="E218" s="111">
        <v>12</v>
      </c>
      <c r="F218" s="111">
        <v>160.1</v>
      </c>
      <c r="G218" s="137">
        <v>7.0000000000000007E-2</v>
      </c>
      <c r="H218" s="137">
        <v>2.94</v>
      </c>
      <c r="I218" s="137">
        <v>0.09</v>
      </c>
      <c r="J218" s="137">
        <v>2.04</v>
      </c>
      <c r="K218" s="137">
        <v>0.38</v>
      </c>
      <c r="L218" s="137">
        <v>0.15</v>
      </c>
      <c r="M218" s="137">
        <v>36.53</v>
      </c>
      <c r="N218" s="137">
        <v>25.05</v>
      </c>
      <c r="O218" s="137">
        <v>151.44999999999999</v>
      </c>
      <c r="P218" s="137">
        <v>2.17</v>
      </c>
      <c r="Q218" s="137">
        <v>208.09</v>
      </c>
      <c r="R218" s="137">
        <v>6.8</v>
      </c>
      <c r="S218" s="137">
        <v>0.08</v>
      </c>
      <c r="T218" s="137">
        <v>0.02</v>
      </c>
      <c r="U218" s="138" t="s">
        <v>233</v>
      </c>
      <c r="V218" s="138" t="s">
        <v>252</v>
      </c>
    </row>
    <row r="219" spans="1:22" ht="12.2" customHeight="1">
      <c r="A219" s="134" t="s">
        <v>255</v>
      </c>
      <c r="B219" s="135">
        <v>180</v>
      </c>
      <c r="C219" s="111">
        <v>0.3</v>
      </c>
      <c r="D219" s="111">
        <v>0.1</v>
      </c>
      <c r="E219" s="111">
        <v>20.2</v>
      </c>
      <c r="F219" s="111">
        <v>89.5</v>
      </c>
      <c r="G219" s="137">
        <v>0.01</v>
      </c>
      <c r="H219" s="137">
        <v>55</v>
      </c>
      <c r="I219" s="137">
        <v>0.1</v>
      </c>
      <c r="J219" s="137">
        <v>0</v>
      </c>
      <c r="K219" s="137">
        <v>0</v>
      </c>
      <c r="L219" s="137">
        <v>0.03</v>
      </c>
      <c r="M219" s="137">
        <v>14.33</v>
      </c>
      <c r="N219" s="137">
        <v>3.53</v>
      </c>
      <c r="O219" s="137">
        <v>1.91</v>
      </c>
      <c r="P219" s="137">
        <v>0.34</v>
      </c>
      <c r="Q219" s="137">
        <v>7.27</v>
      </c>
      <c r="R219" s="137">
        <v>0</v>
      </c>
      <c r="S219" s="137">
        <v>0</v>
      </c>
      <c r="T219" s="137">
        <v>0</v>
      </c>
      <c r="U219" s="138" t="s">
        <v>233</v>
      </c>
      <c r="V219" s="138" t="s">
        <v>252</v>
      </c>
    </row>
    <row r="220" spans="1:22" ht="12.2" customHeight="1">
      <c r="A220" s="134" t="s">
        <v>210</v>
      </c>
      <c r="B220" s="135">
        <v>40</v>
      </c>
      <c r="C220" s="111">
        <v>3.05</v>
      </c>
      <c r="D220" s="111">
        <v>0.25</v>
      </c>
      <c r="E220" s="111">
        <v>20.07</v>
      </c>
      <c r="F220" s="111">
        <v>94.73</v>
      </c>
      <c r="G220" s="137">
        <v>0.06</v>
      </c>
      <c r="H220" s="137">
        <v>0</v>
      </c>
      <c r="I220" s="137">
        <v>0</v>
      </c>
      <c r="J220" s="137">
        <v>0.78</v>
      </c>
      <c r="K220" s="137">
        <v>0</v>
      </c>
      <c r="L220" s="137">
        <v>0.02</v>
      </c>
      <c r="M220" s="137">
        <v>9.1999999999999993</v>
      </c>
      <c r="N220" s="137">
        <v>13.2</v>
      </c>
      <c r="O220" s="137">
        <v>33.6</v>
      </c>
      <c r="P220" s="137">
        <v>0.8</v>
      </c>
      <c r="Q220" s="137">
        <v>51.6</v>
      </c>
      <c r="R220" s="137">
        <v>0</v>
      </c>
      <c r="S220" s="137">
        <v>0.01</v>
      </c>
      <c r="T220" s="137">
        <v>0</v>
      </c>
      <c r="U220" s="138" t="s">
        <v>61</v>
      </c>
      <c r="V220" s="138">
        <v>2023</v>
      </c>
    </row>
    <row r="221" spans="1:22" ht="12.2" customHeight="1">
      <c r="A221" s="134" t="s">
        <v>212</v>
      </c>
      <c r="B221" s="135">
        <v>40</v>
      </c>
      <c r="C221" s="111">
        <v>2.65</v>
      </c>
      <c r="D221" s="111">
        <v>0.35</v>
      </c>
      <c r="E221" s="111">
        <v>16.96</v>
      </c>
      <c r="F221" s="111">
        <v>81.58</v>
      </c>
      <c r="G221" s="137">
        <v>7.0000000000000007E-2</v>
      </c>
      <c r="H221" s="137">
        <v>0</v>
      </c>
      <c r="I221" s="137">
        <v>0</v>
      </c>
      <c r="J221" s="137">
        <v>0.88</v>
      </c>
      <c r="K221" s="137">
        <v>0</v>
      </c>
      <c r="L221" s="137">
        <v>0.03</v>
      </c>
      <c r="M221" s="137">
        <v>7.2</v>
      </c>
      <c r="N221" s="137">
        <v>7.6</v>
      </c>
      <c r="O221" s="137">
        <v>34.799999999999997</v>
      </c>
      <c r="P221" s="137">
        <v>1.6</v>
      </c>
      <c r="Q221" s="137">
        <v>54.4</v>
      </c>
      <c r="R221" s="137">
        <v>2.2400000000000002</v>
      </c>
      <c r="S221" s="137">
        <v>0</v>
      </c>
      <c r="T221" s="137">
        <v>0</v>
      </c>
      <c r="U221" s="138" t="s">
        <v>61</v>
      </c>
      <c r="V221" s="138">
        <v>2023</v>
      </c>
    </row>
    <row r="222" spans="1:22" ht="21.6" customHeight="1">
      <c r="A222" s="139" t="s">
        <v>213</v>
      </c>
      <c r="B222" s="140">
        <f>SUM(B215:B221)</f>
        <v>760</v>
      </c>
      <c r="C222" s="133">
        <f t="shared" ref="C222:T222" si="33">SUM(C215:C221)</f>
        <v>24.2</v>
      </c>
      <c r="D222" s="133">
        <f t="shared" si="33"/>
        <v>22.5</v>
      </c>
      <c r="E222" s="133">
        <f t="shared" si="33"/>
        <v>103.13</v>
      </c>
      <c r="F222" s="133">
        <f t="shared" si="33"/>
        <v>699.91000000000008</v>
      </c>
      <c r="G222" s="133">
        <f t="shared" si="33"/>
        <v>0.4</v>
      </c>
      <c r="H222" s="133">
        <f t="shared" si="33"/>
        <v>85.8</v>
      </c>
      <c r="I222" s="133">
        <f t="shared" si="33"/>
        <v>0.47</v>
      </c>
      <c r="J222" s="133">
        <f t="shared" si="33"/>
        <v>8.51</v>
      </c>
      <c r="K222" s="133">
        <f t="shared" si="33"/>
        <v>0.43</v>
      </c>
      <c r="L222" s="133">
        <f t="shared" si="33"/>
        <v>0.4</v>
      </c>
      <c r="M222" s="133">
        <f t="shared" si="33"/>
        <v>268.96999999999997</v>
      </c>
      <c r="N222" s="133">
        <f t="shared" si="33"/>
        <v>116.14999999999999</v>
      </c>
      <c r="O222" s="133">
        <f t="shared" si="33"/>
        <v>435.55000000000007</v>
      </c>
      <c r="P222" s="133">
        <f t="shared" si="33"/>
        <v>8.129999999999999</v>
      </c>
      <c r="Q222" s="133">
        <f t="shared" si="33"/>
        <v>1537.54</v>
      </c>
      <c r="R222" s="133">
        <f t="shared" si="33"/>
        <v>22.96</v>
      </c>
      <c r="S222" s="133">
        <f t="shared" si="33"/>
        <v>0.17</v>
      </c>
      <c r="T222" s="133">
        <f t="shared" si="33"/>
        <v>0.02</v>
      </c>
      <c r="U222" s="141"/>
      <c r="V222" s="141"/>
    </row>
    <row r="223" spans="1:22" ht="14.65" customHeight="1">
      <c r="A223" s="181" t="s">
        <v>219</v>
      </c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</row>
    <row r="224" spans="1:22" ht="12.2" customHeight="1">
      <c r="A224" s="134" t="s">
        <v>256</v>
      </c>
      <c r="B224" s="135">
        <v>100</v>
      </c>
      <c r="C224" s="111">
        <v>6.58</v>
      </c>
      <c r="D224" s="111">
        <v>6.91</v>
      </c>
      <c r="E224" s="111">
        <v>29.73</v>
      </c>
      <c r="F224" s="111">
        <v>205.18</v>
      </c>
      <c r="G224" s="137">
        <v>0</v>
      </c>
      <c r="H224" s="137">
        <v>0</v>
      </c>
      <c r="I224" s="137">
        <v>0</v>
      </c>
      <c r="J224" s="137">
        <v>0.04</v>
      </c>
      <c r="K224" s="137">
        <v>0</v>
      </c>
      <c r="L224" s="137">
        <v>0</v>
      </c>
      <c r="M224" s="137">
        <v>0.19</v>
      </c>
      <c r="N224" s="137">
        <v>0.28999999999999998</v>
      </c>
      <c r="O224" s="137">
        <v>0.77</v>
      </c>
      <c r="P224" s="137">
        <v>0.02</v>
      </c>
      <c r="Q224" s="137">
        <v>1.32</v>
      </c>
      <c r="R224" s="137">
        <v>0.03</v>
      </c>
      <c r="S224" s="137">
        <v>0</v>
      </c>
      <c r="T224" s="137">
        <v>0</v>
      </c>
      <c r="U224" s="138" t="s">
        <v>61</v>
      </c>
      <c r="V224" s="138">
        <v>2023</v>
      </c>
    </row>
    <row r="225" spans="1:22" ht="12.2" customHeight="1">
      <c r="A225" s="134" t="s">
        <v>257</v>
      </c>
      <c r="B225" s="135">
        <v>20</v>
      </c>
      <c r="C225" s="136">
        <v>4.6399999999999997</v>
      </c>
      <c r="D225" s="136">
        <v>5.9</v>
      </c>
      <c r="E225" s="136">
        <v>0</v>
      </c>
      <c r="F225" s="136">
        <v>72.8</v>
      </c>
      <c r="G225" s="137">
        <v>0</v>
      </c>
      <c r="H225" s="137">
        <v>0.08</v>
      </c>
      <c r="I225" s="137">
        <v>0.04</v>
      </c>
      <c r="J225" s="137">
        <v>0.03</v>
      </c>
      <c r="K225" s="137">
        <v>0</v>
      </c>
      <c r="L225" s="137">
        <v>0.03</v>
      </c>
      <c r="M225" s="137">
        <v>99.44</v>
      </c>
      <c r="N225" s="137">
        <v>3.96</v>
      </c>
      <c r="O225" s="137">
        <v>56.5</v>
      </c>
      <c r="P225" s="137">
        <v>0.11</v>
      </c>
      <c r="Q225" s="137">
        <v>9.94</v>
      </c>
      <c r="R225" s="137">
        <v>0</v>
      </c>
      <c r="S225" s="137">
        <v>0</v>
      </c>
      <c r="T225" s="137">
        <v>0</v>
      </c>
      <c r="U225" s="138" t="s">
        <v>258</v>
      </c>
      <c r="V225" s="138">
        <v>2017</v>
      </c>
    </row>
    <row r="226" spans="1:22" ht="12.2" customHeight="1">
      <c r="A226" s="134" t="s">
        <v>208</v>
      </c>
      <c r="B226" s="135">
        <v>180</v>
      </c>
      <c r="C226" s="136">
        <v>0</v>
      </c>
      <c r="D226" s="136">
        <v>0</v>
      </c>
      <c r="E226" s="136">
        <v>7</v>
      </c>
      <c r="F226" s="136">
        <v>27.9</v>
      </c>
      <c r="G226" s="137">
        <v>0</v>
      </c>
      <c r="H226" s="137">
        <v>0</v>
      </c>
      <c r="I226" s="137">
        <v>0</v>
      </c>
      <c r="J226" s="137">
        <v>0</v>
      </c>
      <c r="K226" s="137">
        <v>0</v>
      </c>
      <c r="L226" s="137">
        <v>0</v>
      </c>
      <c r="M226" s="137">
        <v>7.42</v>
      </c>
      <c r="N226" s="137">
        <v>1.62</v>
      </c>
      <c r="O226" s="137">
        <v>0</v>
      </c>
      <c r="P226" s="137">
        <v>0</v>
      </c>
      <c r="Q226" s="137">
        <v>0.76</v>
      </c>
      <c r="R226" s="137">
        <v>0</v>
      </c>
      <c r="S226" s="137">
        <v>0</v>
      </c>
      <c r="T226" s="137">
        <v>0</v>
      </c>
      <c r="U226" s="138" t="s">
        <v>209</v>
      </c>
      <c r="V226" s="138">
        <v>2017</v>
      </c>
    </row>
    <row r="227" spans="1:22" ht="12.2" customHeight="1">
      <c r="A227" s="139" t="s">
        <v>213</v>
      </c>
      <c r="B227" s="151">
        <f>SUM(B224:B226)</f>
        <v>300</v>
      </c>
      <c r="C227" s="133">
        <f t="shared" ref="C227:T227" si="34">SUM(C224:C226)</f>
        <v>11.219999999999999</v>
      </c>
      <c r="D227" s="133">
        <f t="shared" si="34"/>
        <v>12.81</v>
      </c>
      <c r="E227" s="133">
        <f t="shared" si="34"/>
        <v>36.730000000000004</v>
      </c>
      <c r="F227" s="133">
        <f t="shared" si="34"/>
        <v>305.88</v>
      </c>
      <c r="G227" s="133">
        <f t="shared" si="34"/>
        <v>0</v>
      </c>
      <c r="H227" s="133">
        <f t="shared" si="34"/>
        <v>0.08</v>
      </c>
      <c r="I227" s="133">
        <f t="shared" si="34"/>
        <v>0.04</v>
      </c>
      <c r="J227" s="133">
        <f t="shared" si="34"/>
        <v>7.0000000000000007E-2</v>
      </c>
      <c r="K227" s="133">
        <f t="shared" si="34"/>
        <v>0</v>
      </c>
      <c r="L227" s="133">
        <f t="shared" si="34"/>
        <v>0.03</v>
      </c>
      <c r="M227" s="133">
        <f t="shared" si="34"/>
        <v>107.05</v>
      </c>
      <c r="N227" s="133">
        <f t="shared" si="34"/>
        <v>5.87</v>
      </c>
      <c r="O227" s="133">
        <f t="shared" si="34"/>
        <v>57.27</v>
      </c>
      <c r="P227" s="133">
        <f t="shared" si="34"/>
        <v>0.13</v>
      </c>
      <c r="Q227" s="133">
        <f t="shared" si="34"/>
        <v>12.02</v>
      </c>
      <c r="R227" s="133">
        <f t="shared" si="34"/>
        <v>0.03</v>
      </c>
      <c r="S227" s="133">
        <f t="shared" si="34"/>
        <v>0</v>
      </c>
      <c r="T227" s="133">
        <f t="shared" si="34"/>
        <v>0</v>
      </c>
      <c r="U227" s="141"/>
      <c r="V227" s="141"/>
    </row>
    <row r="228" spans="1:22" ht="21.6" customHeight="1">
      <c r="A228" s="178" t="s">
        <v>224</v>
      </c>
      <c r="B228" s="178"/>
      <c r="C228" s="147">
        <f>C227+C222+C213</f>
        <v>58.52</v>
      </c>
      <c r="D228" s="147">
        <f t="shared" ref="D228:T228" si="35">D227+D222+D213</f>
        <v>72.710000000000008</v>
      </c>
      <c r="E228" s="147">
        <f t="shared" si="35"/>
        <v>211.36</v>
      </c>
      <c r="F228" s="147">
        <f t="shared" si="35"/>
        <v>1730.0900000000001</v>
      </c>
      <c r="G228" s="147">
        <f t="shared" si="35"/>
        <v>0.88000000000000012</v>
      </c>
      <c r="H228" s="147">
        <f t="shared" si="35"/>
        <v>105.22999999999999</v>
      </c>
      <c r="I228" s="147">
        <f t="shared" si="35"/>
        <v>0.54</v>
      </c>
      <c r="J228" s="147">
        <f t="shared" si="35"/>
        <v>11.57</v>
      </c>
      <c r="K228" s="147">
        <f t="shared" si="35"/>
        <v>0.45999999999999996</v>
      </c>
      <c r="L228" s="147">
        <f t="shared" si="35"/>
        <v>0.62</v>
      </c>
      <c r="M228" s="147">
        <f t="shared" si="35"/>
        <v>422.46</v>
      </c>
      <c r="N228" s="147">
        <f t="shared" si="35"/>
        <v>185.49</v>
      </c>
      <c r="O228" s="147">
        <f t="shared" si="35"/>
        <v>716.3900000000001</v>
      </c>
      <c r="P228" s="147">
        <f t="shared" si="35"/>
        <v>13.6</v>
      </c>
      <c r="Q228" s="147">
        <f t="shared" si="35"/>
        <v>2768.97</v>
      </c>
      <c r="R228" s="147">
        <f t="shared" si="35"/>
        <v>36.340000000000003</v>
      </c>
      <c r="S228" s="147">
        <f t="shared" si="35"/>
        <v>0.27</v>
      </c>
      <c r="T228" s="147">
        <f t="shared" si="35"/>
        <v>0.02</v>
      </c>
      <c r="U228" s="141"/>
      <c r="V228" s="141"/>
    </row>
    <row r="229" spans="1:22" ht="1.1499999999999999" customHeight="1"/>
    <row r="230" spans="1:22" s="130" customFormat="1" ht="28.35" customHeight="1">
      <c r="A230" s="182" t="s">
        <v>328</v>
      </c>
      <c r="B230" s="1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</row>
    <row r="231" spans="1:22" ht="13.35" customHeight="1">
      <c r="A231" s="185" t="s">
        <v>259</v>
      </c>
      <c r="B231" s="185" t="s">
        <v>260</v>
      </c>
      <c r="C231" s="184" t="s">
        <v>261</v>
      </c>
      <c r="D231" s="184"/>
      <c r="E231" s="184"/>
      <c r="F231" s="186" t="s">
        <v>262</v>
      </c>
      <c r="G231" s="184" t="s">
        <v>263</v>
      </c>
      <c r="H231" s="184"/>
      <c r="I231" s="184"/>
      <c r="J231" s="184"/>
      <c r="K231" s="184"/>
      <c r="L231" s="184"/>
      <c r="M231" s="184" t="s">
        <v>264</v>
      </c>
      <c r="N231" s="184"/>
      <c r="O231" s="184"/>
      <c r="P231" s="184"/>
      <c r="Q231" s="184"/>
      <c r="R231" s="184"/>
      <c r="S231" s="184"/>
      <c r="T231" s="184"/>
      <c r="U231" s="185" t="s">
        <v>265</v>
      </c>
      <c r="V231" s="185" t="s">
        <v>266</v>
      </c>
    </row>
    <row r="232" spans="1:22" ht="26.65" customHeight="1">
      <c r="A232" s="185"/>
      <c r="B232" s="185"/>
      <c r="C232" s="133" t="s">
        <v>267</v>
      </c>
      <c r="D232" s="133" t="s">
        <v>268</v>
      </c>
      <c r="E232" s="133" t="s">
        <v>269</v>
      </c>
      <c r="F232" s="186"/>
      <c r="G232" s="133" t="s">
        <v>270</v>
      </c>
      <c r="H232" s="133" t="s">
        <v>271</v>
      </c>
      <c r="I232" s="133" t="s">
        <v>272</v>
      </c>
      <c r="J232" s="133" t="s">
        <v>273</v>
      </c>
      <c r="K232" s="133" t="s">
        <v>274</v>
      </c>
      <c r="L232" s="133" t="s">
        <v>275</v>
      </c>
      <c r="M232" s="133" t="s">
        <v>276</v>
      </c>
      <c r="N232" s="133" t="s">
        <v>277</v>
      </c>
      <c r="O232" s="133" t="s">
        <v>278</v>
      </c>
      <c r="P232" s="133" t="s">
        <v>279</v>
      </c>
      <c r="Q232" s="133" t="s">
        <v>280</v>
      </c>
      <c r="R232" s="133" t="s">
        <v>281</v>
      </c>
      <c r="S232" s="133" t="s">
        <v>282</v>
      </c>
      <c r="T232" s="133" t="s">
        <v>283</v>
      </c>
      <c r="U232" s="185"/>
      <c r="V232" s="185"/>
    </row>
    <row r="233" spans="1:22" ht="14.65" customHeight="1">
      <c r="A233" s="181" t="s">
        <v>284</v>
      </c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</row>
    <row r="234" spans="1:22" ht="12.2" customHeight="1">
      <c r="A234" s="134" t="s">
        <v>285</v>
      </c>
      <c r="B234" s="135">
        <v>60</v>
      </c>
      <c r="C234" s="111">
        <v>1.1000000000000001</v>
      </c>
      <c r="D234" s="111">
        <v>3.1</v>
      </c>
      <c r="E234" s="111">
        <v>3.7</v>
      </c>
      <c r="F234" s="111">
        <v>47.3</v>
      </c>
      <c r="G234" s="137">
        <v>0.03</v>
      </c>
      <c r="H234" s="137">
        <v>1.54</v>
      </c>
      <c r="I234" s="137">
        <v>0.74</v>
      </c>
      <c r="J234" s="137">
        <v>1.73</v>
      </c>
      <c r="K234" s="137">
        <v>0</v>
      </c>
      <c r="L234" s="137">
        <v>0.03</v>
      </c>
      <c r="M234" s="137">
        <v>20.58</v>
      </c>
      <c r="N234" s="137">
        <v>16.43</v>
      </c>
      <c r="O234" s="137">
        <v>29.54</v>
      </c>
      <c r="P234" s="137">
        <v>0.46</v>
      </c>
      <c r="Q234" s="137">
        <v>93.8</v>
      </c>
      <c r="R234" s="137">
        <v>1.85</v>
      </c>
      <c r="S234" s="137">
        <v>0.02</v>
      </c>
      <c r="T234" s="137">
        <v>0</v>
      </c>
      <c r="U234" s="138" t="s">
        <v>241</v>
      </c>
      <c r="V234" s="138" t="s">
        <v>286</v>
      </c>
    </row>
    <row r="235" spans="1:22" ht="12.2" customHeight="1">
      <c r="A235" s="134" t="s">
        <v>287</v>
      </c>
      <c r="B235" s="135">
        <v>150</v>
      </c>
      <c r="C235" s="111">
        <v>5.7</v>
      </c>
      <c r="D235" s="111">
        <v>8</v>
      </c>
      <c r="E235" s="111">
        <v>20.5</v>
      </c>
      <c r="F235" s="111">
        <v>205.3</v>
      </c>
      <c r="G235" s="137">
        <v>0.13</v>
      </c>
      <c r="H235" s="137">
        <v>10.62</v>
      </c>
      <c r="I235" s="137">
        <v>0.4</v>
      </c>
      <c r="J235" s="137">
        <v>2.39</v>
      </c>
      <c r="K235" s="137">
        <v>0.93</v>
      </c>
      <c r="L235" s="137">
        <v>0.22</v>
      </c>
      <c r="M235" s="137">
        <v>51.51</v>
      </c>
      <c r="N235" s="137">
        <v>34.69</v>
      </c>
      <c r="O235" s="137">
        <v>144.4</v>
      </c>
      <c r="P235" s="137">
        <v>2.2000000000000002</v>
      </c>
      <c r="Q235" s="137">
        <v>706.7</v>
      </c>
      <c r="R235" s="137">
        <v>14.14</v>
      </c>
      <c r="S235" s="137">
        <v>0.06</v>
      </c>
      <c r="T235" s="137">
        <v>0.01</v>
      </c>
      <c r="U235" s="138" t="s">
        <v>233</v>
      </c>
      <c r="V235" s="138" t="s">
        <v>252</v>
      </c>
    </row>
    <row r="236" spans="1:22" ht="12.2" customHeight="1">
      <c r="A236" s="134" t="s">
        <v>288</v>
      </c>
      <c r="B236" s="135">
        <v>95</v>
      </c>
      <c r="C236" s="111">
        <v>9.6999999999999993</v>
      </c>
      <c r="D236" s="111">
        <v>8.3000000000000007</v>
      </c>
      <c r="E236" s="111">
        <v>5.8</v>
      </c>
      <c r="F236" s="111">
        <v>149.30000000000001</v>
      </c>
      <c r="G236" s="137">
        <v>0.08</v>
      </c>
      <c r="H236" s="137">
        <v>1.1399999999999999</v>
      </c>
      <c r="I236" s="137">
        <v>0.41</v>
      </c>
      <c r="J236" s="137">
        <v>1.98</v>
      </c>
      <c r="K236" s="137">
        <v>0.28000000000000003</v>
      </c>
      <c r="L236" s="137">
        <v>0.12</v>
      </c>
      <c r="M236" s="137">
        <v>47.99</v>
      </c>
      <c r="N236" s="137">
        <v>41.49</v>
      </c>
      <c r="O236" s="137">
        <v>173.32</v>
      </c>
      <c r="P236" s="137">
        <v>1.02</v>
      </c>
      <c r="Q236" s="137">
        <v>341.56</v>
      </c>
      <c r="R236" s="137">
        <v>95.55</v>
      </c>
      <c r="S236" s="137">
        <v>0.4</v>
      </c>
      <c r="T236" s="137">
        <v>0.01</v>
      </c>
      <c r="U236" s="138" t="s">
        <v>289</v>
      </c>
      <c r="V236" s="138" t="s">
        <v>227</v>
      </c>
    </row>
    <row r="237" spans="1:22" ht="12.2" customHeight="1">
      <c r="A237" s="134" t="s">
        <v>290</v>
      </c>
      <c r="B237" s="135">
        <v>200</v>
      </c>
      <c r="C237" s="111">
        <v>1</v>
      </c>
      <c r="D237" s="111">
        <v>0.2</v>
      </c>
      <c r="E237" s="111">
        <v>19.600000000000001</v>
      </c>
      <c r="F237" s="111">
        <v>83.4</v>
      </c>
      <c r="G237" s="137">
        <v>0.02</v>
      </c>
      <c r="H237" s="137">
        <v>1.6</v>
      </c>
      <c r="I237" s="137">
        <v>0</v>
      </c>
      <c r="J237" s="137">
        <v>0</v>
      </c>
      <c r="K237" s="137">
        <v>0</v>
      </c>
      <c r="L237" s="137">
        <v>0.02</v>
      </c>
      <c r="M237" s="137">
        <v>12.6</v>
      </c>
      <c r="N237" s="137">
        <v>7.2</v>
      </c>
      <c r="O237" s="137">
        <v>12.6</v>
      </c>
      <c r="P237" s="137">
        <v>2.52</v>
      </c>
      <c r="Q237" s="137">
        <v>240</v>
      </c>
      <c r="R237" s="137">
        <v>2</v>
      </c>
      <c r="S237" s="137">
        <v>0</v>
      </c>
      <c r="T237" s="137">
        <v>0</v>
      </c>
      <c r="U237" s="138" t="s">
        <v>240</v>
      </c>
      <c r="V237" s="138">
        <v>2017</v>
      </c>
    </row>
    <row r="238" spans="1:22" ht="12.2" customHeight="1">
      <c r="A238" s="134" t="s">
        <v>292</v>
      </c>
      <c r="B238" s="135">
        <v>20</v>
      </c>
      <c r="C238" s="111">
        <v>1.1200000000000001</v>
      </c>
      <c r="D238" s="111">
        <v>0.22</v>
      </c>
      <c r="E238" s="111">
        <v>9.8800000000000008</v>
      </c>
      <c r="F238" s="111">
        <v>45.98</v>
      </c>
      <c r="G238" s="137">
        <v>0.04</v>
      </c>
      <c r="H238" s="137">
        <v>0</v>
      </c>
      <c r="I238" s="137">
        <v>0</v>
      </c>
      <c r="J238" s="137">
        <v>0.44</v>
      </c>
      <c r="K238" s="137">
        <v>0</v>
      </c>
      <c r="L238" s="137">
        <v>0.02</v>
      </c>
      <c r="M238" s="137">
        <v>3.6</v>
      </c>
      <c r="N238" s="137">
        <v>3.8</v>
      </c>
      <c r="O238" s="137">
        <v>17.399999999999999</v>
      </c>
      <c r="P238" s="137">
        <v>0.8</v>
      </c>
      <c r="Q238" s="137">
        <v>27.2</v>
      </c>
      <c r="R238" s="137">
        <v>1.1200000000000001</v>
      </c>
      <c r="S238" s="137">
        <v>0</v>
      </c>
      <c r="T238" s="137">
        <v>0</v>
      </c>
      <c r="U238" s="138" t="s">
        <v>61</v>
      </c>
      <c r="V238" s="138">
        <v>2023</v>
      </c>
    </row>
    <row r="239" spans="1:22" ht="12.2" customHeight="1">
      <c r="A239" s="134" t="s">
        <v>293</v>
      </c>
      <c r="B239" s="135">
        <v>20</v>
      </c>
      <c r="C239" s="111">
        <v>1.53</v>
      </c>
      <c r="D239" s="111">
        <v>0.12</v>
      </c>
      <c r="E239" s="111">
        <v>10.039999999999999</v>
      </c>
      <c r="F239" s="111">
        <v>47.36</v>
      </c>
      <c r="G239" s="137">
        <v>0.03</v>
      </c>
      <c r="H239" s="137">
        <v>0</v>
      </c>
      <c r="I239" s="137">
        <v>0</v>
      </c>
      <c r="J239" s="137">
        <v>0.39</v>
      </c>
      <c r="K239" s="137">
        <v>0</v>
      </c>
      <c r="L239" s="137">
        <v>0.01</v>
      </c>
      <c r="M239" s="137">
        <v>4.5999999999999996</v>
      </c>
      <c r="N239" s="137">
        <v>6.6</v>
      </c>
      <c r="O239" s="137">
        <v>16.8</v>
      </c>
      <c r="P239" s="137">
        <v>0.4</v>
      </c>
      <c r="Q239" s="137">
        <v>25.8</v>
      </c>
      <c r="R239" s="137">
        <v>0</v>
      </c>
      <c r="S239" s="137">
        <v>0</v>
      </c>
      <c r="T239" s="137">
        <v>0</v>
      </c>
      <c r="U239" s="138" t="s">
        <v>61</v>
      </c>
      <c r="V239" s="138">
        <v>2023</v>
      </c>
    </row>
    <row r="240" spans="1:22" ht="21.6" customHeight="1">
      <c r="A240" s="139" t="s">
        <v>294</v>
      </c>
      <c r="B240" s="140">
        <f>SUM(B234:B239)</f>
        <v>545</v>
      </c>
      <c r="C240" s="133">
        <f t="shared" ref="C240:T240" si="36">SUM(C234:C239)</f>
        <v>20.150000000000002</v>
      </c>
      <c r="D240" s="133">
        <f t="shared" si="36"/>
        <v>19.939999999999998</v>
      </c>
      <c r="E240" s="133">
        <f t="shared" si="36"/>
        <v>69.52000000000001</v>
      </c>
      <c r="F240" s="133">
        <f t="shared" si="36"/>
        <v>578.6400000000001</v>
      </c>
      <c r="G240" s="133">
        <f t="shared" si="36"/>
        <v>0.32999999999999996</v>
      </c>
      <c r="H240" s="133">
        <f t="shared" si="36"/>
        <v>14.9</v>
      </c>
      <c r="I240" s="133">
        <f t="shared" si="36"/>
        <v>1.55</v>
      </c>
      <c r="J240" s="133">
        <f t="shared" si="36"/>
        <v>6.93</v>
      </c>
      <c r="K240" s="133">
        <f t="shared" si="36"/>
        <v>1.21</v>
      </c>
      <c r="L240" s="133">
        <f t="shared" si="36"/>
        <v>0.42000000000000004</v>
      </c>
      <c r="M240" s="133">
        <f t="shared" si="36"/>
        <v>140.88</v>
      </c>
      <c r="N240" s="133">
        <f t="shared" si="36"/>
        <v>110.21</v>
      </c>
      <c r="O240" s="133">
        <f t="shared" si="36"/>
        <v>394.06</v>
      </c>
      <c r="P240" s="133">
        <f t="shared" si="36"/>
        <v>7.4</v>
      </c>
      <c r="Q240" s="133">
        <f t="shared" si="36"/>
        <v>1435.06</v>
      </c>
      <c r="R240" s="133">
        <f t="shared" si="36"/>
        <v>114.66</v>
      </c>
      <c r="S240" s="133">
        <f t="shared" si="36"/>
        <v>0.48000000000000004</v>
      </c>
      <c r="T240" s="133">
        <f t="shared" si="36"/>
        <v>0.02</v>
      </c>
      <c r="U240" s="141"/>
      <c r="V240" s="141"/>
    </row>
    <row r="241" spans="1:22" ht="14.65" customHeight="1">
      <c r="A241" s="181" t="s">
        <v>295</v>
      </c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</row>
    <row r="242" spans="1:22" s="146" customFormat="1" ht="12.2" customHeight="1">
      <c r="A242" s="106" t="s">
        <v>397</v>
      </c>
      <c r="B242" s="142">
        <v>60</v>
      </c>
      <c r="C242" s="143">
        <v>0.7</v>
      </c>
      <c r="D242" s="143">
        <v>0.1</v>
      </c>
      <c r="E242" s="143">
        <v>2.2999999999999998</v>
      </c>
      <c r="F242" s="143">
        <v>14.4</v>
      </c>
      <c r="G242" s="144">
        <v>0.04</v>
      </c>
      <c r="H242" s="144">
        <v>15</v>
      </c>
      <c r="I242" s="144">
        <v>0.1</v>
      </c>
      <c r="J242" s="144">
        <v>0.23</v>
      </c>
      <c r="K242" s="144">
        <v>0</v>
      </c>
      <c r="L242" s="144">
        <v>0.02</v>
      </c>
      <c r="M242" s="144">
        <v>8.4</v>
      </c>
      <c r="N242" s="144">
        <v>12</v>
      </c>
      <c r="O242" s="144">
        <v>15.6</v>
      </c>
      <c r="P242" s="144">
        <v>0.6</v>
      </c>
      <c r="Q242" s="144">
        <v>174</v>
      </c>
      <c r="R242" s="144">
        <v>1.2</v>
      </c>
      <c r="S242" s="144">
        <v>0</v>
      </c>
      <c r="T242" s="144">
        <v>0</v>
      </c>
      <c r="U242" s="145" t="s">
        <v>398</v>
      </c>
      <c r="V242" s="145" t="s">
        <v>39</v>
      </c>
    </row>
    <row r="243" spans="1:22" ht="12.2" customHeight="1">
      <c r="A243" s="134" t="s">
        <v>297</v>
      </c>
      <c r="B243" s="135">
        <v>200</v>
      </c>
      <c r="C243" s="136">
        <v>1.5</v>
      </c>
      <c r="D243" s="136">
        <v>3.6</v>
      </c>
      <c r="E243" s="136">
        <v>8.6</v>
      </c>
      <c r="F243" s="136">
        <v>74.400000000000006</v>
      </c>
      <c r="G243" s="137">
        <v>0.05</v>
      </c>
      <c r="H243" s="137">
        <v>6.8</v>
      </c>
      <c r="I243" s="137">
        <v>0.17</v>
      </c>
      <c r="J243" s="137">
        <v>1.07</v>
      </c>
      <c r="K243" s="137">
        <v>0.03</v>
      </c>
      <c r="L243" s="137">
        <v>0.04</v>
      </c>
      <c r="M243" s="137">
        <v>29.07</v>
      </c>
      <c r="N243" s="137">
        <v>17.13</v>
      </c>
      <c r="O243" s="137">
        <v>38.25</v>
      </c>
      <c r="P243" s="137">
        <v>0.73</v>
      </c>
      <c r="Q243" s="137">
        <v>293.63</v>
      </c>
      <c r="R243" s="137">
        <v>3.12</v>
      </c>
      <c r="S243" s="137">
        <v>0.02</v>
      </c>
      <c r="T243" s="137">
        <v>0</v>
      </c>
      <c r="U243" s="138" t="s">
        <v>298</v>
      </c>
      <c r="V243" s="138" t="s">
        <v>291</v>
      </c>
    </row>
    <row r="244" spans="1:22" ht="25.15" customHeight="1">
      <c r="A244" s="134" t="s">
        <v>386</v>
      </c>
      <c r="B244" s="135">
        <v>150</v>
      </c>
      <c r="C244" s="111">
        <f>6.4*150/90</f>
        <v>10.666666666666666</v>
      </c>
      <c r="D244" s="111">
        <f>12.1*150/200</f>
        <v>9.0749999999999993</v>
      </c>
      <c r="E244" s="111">
        <v>39.200000000000003</v>
      </c>
      <c r="F244" s="111">
        <f>296.3*150/200</f>
        <v>222.22499999999999</v>
      </c>
      <c r="G244" s="137">
        <v>0.25</v>
      </c>
      <c r="H244" s="137">
        <v>13.86</v>
      </c>
      <c r="I244" s="137">
        <v>6.57</v>
      </c>
      <c r="J244" s="137">
        <v>4.05</v>
      </c>
      <c r="K244" s="137">
        <v>1</v>
      </c>
      <c r="L244" s="137">
        <v>1.68</v>
      </c>
      <c r="M244" s="137">
        <v>84.47</v>
      </c>
      <c r="N244" s="137">
        <v>34.51</v>
      </c>
      <c r="O244" s="137">
        <v>368.71</v>
      </c>
      <c r="P244" s="137">
        <v>6.79</v>
      </c>
      <c r="Q244" s="137">
        <v>470.76</v>
      </c>
      <c r="R244" s="137">
        <v>19.739999999999998</v>
      </c>
      <c r="S244" s="137">
        <v>0.22</v>
      </c>
      <c r="T244" s="137">
        <v>0.04</v>
      </c>
      <c r="U244" s="138" t="s">
        <v>233</v>
      </c>
      <c r="V244" s="138" t="s">
        <v>252</v>
      </c>
    </row>
    <row r="245" spans="1:22" ht="12.2" customHeight="1">
      <c r="A245" s="134" t="s">
        <v>300</v>
      </c>
      <c r="B245" s="135">
        <v>25</v>
      </c>
      <c r="C245" s="136">
        <v>0.3</v>
      </c>
      <c r="D245" s="136">
        <v>3.7</v>
      </c>
      <c r="E245" s="136">
        <v>2.2999999999999998</v>
      </c>
      <c r="F245" s="136">
        <v>44</v>
      </c>
      <c r="G245" s="137">
        <v>0.01</v>
      </c>
      <c r="H245" s="137">
        <v>0.74</v>
      </c>
      <c r="I245" s="137">
        <v>0.09</v>
      </c>
      <c r="J245" s="137">
        <v>1.66</v>
      </c>
      <c r="K245" s="137">
        <v>0</v>
      </c>
      <c r="L245" s="137">
        <v>0.01</v>
      </c>
      <c r="M245" s="137">
        <v>7.04</v>
      </c>
      <c r="N245" s="137">
        <v>3.64</v>
      </c>
      <c r="O245" s="137">
        <v>7.35</v>
      </c>
      <c r="P245" s="137">
        <v>0.16</v>
      </c>
      <c r="Q245" s="137">
        <v>40.22</v>
      </c>
      <c r="R245" s="137">
        <v>0.6</v>
      </c>
      <c r="S245" s="137">
        <v>0</v>
      </c>
      <c r="T245" s="137">
        <v>0</v>
      </c>
      <c r="U245" s="138" t="s">
        <v>233</v>
      </c>
      <c r="V245" s="138" t="s">
        <v>252</v>
      </c>
    </row>
    <row r="246" spans="1:22" ht="12.2" customHeight="1">
      <c r="A246" s="134" t="s">
        <v>380</v>
      </c>
      <c r="B246" s="135">
        <v>180</v>
      </c>
      <c r="C246" s="136">
        <v>5.2</v>
      </c>
      <c r="D246" s="136">
        <v>4.5</v>
      </c>
      <c r="E246" s="136">
        <v>7.2</v>
      </c>
      <c r="F246" s="136">
        <v>95.4</v>
      </c>
      <c r="G246" s="137">
        <v>7.0000000000000007E-2</v>
      </c>
      <c r="H246" s="137">
        <v>1.26</v>
      </c>
      <c r="I246" s="137">
        <v>0.05</v>
      </c>
      <c r="J246" s="137">
        <v>0.13</v>
      </c>
      <c r="K246" s="137">
        <v>0</v>
      </c>
      <c r="L246" s="137">
        <v>0.31</v>
      </c>
      <c r="M246" s="137">
        <v>216</v>
      </c>
      <c r="N246" s="137">
        <v>25.2</v>
      </c>
      <c r="O246" s="137">
        <v>171</v>
      </c>
      <c r="P246" s="137">
        <v>0.18</v>
      </c>
      <c r="Q246" s="137">
        <v>262.8</v>
      </c>
      <c r="R246" s="137">
        <v>16.2</v>
      </c>
      <c r="S246" s="137">
        <v>0.04</v>
      </c>
      <c r="T246" s="137">
        <v>0</v>
      </c>
      <c r="U246" s="138" t="s">
        <v>248</v>
      </c>
      <c r="V246" s="138" t="s">
        <v>301</v>
      </c>
    </row>
    <row r="247" spans="1:22" ht="12.2" customHeight="1">
      <c r="A247" s="134" t="s">
        <v>293</v>
      </c>
      <c r="B247" s="135">
        <v>40</v>
      </c>
      <c r="C247" s="136">
        <v>3.1</v>
      </c>
      <c r="D247" s="136">
        <v>0.2</v>
      </c>
      <c r="E247" s="136">
        <v>20.100000000000001</v>
      </c>
      <c r="F247" s="136">
        <v>94.7</v>
      </c>
      <c r="G247" s="137">
        <v>0.06</v>
      </c>
      <c r="H247" s="137">
        <v>0</v>
      </c>
      <c r="I247" s="137">
        <v>0</v>
      </c>
      <c r="J247" s="137">
        <v>0.78</v>
      </c>
      <c r="K247" s="137">
        <v>0</v>
      </c>
      <c r="L247" s="137">
        <v>0.02</v>
      </c>
      <c r="M247" s="137">
        <v>9.1999999999999993</v>
      </c>
      <c r="N247" s="137">
        <v>13.2</v>
      </c>
      <c r="O247" s="137">
        <v>33.6</v>
      </c>
      <c r="P247" s="137">
        <v>0.8</v>
      </c>
      <c r="Q247" s="137">
        <v>51.6</v>
      </c>
      <c r="R247" s="137">
        <v>0</v>
      </c>
      <c r="S247" s="137">
        <v>0.01</v>
      </c>
      <c r="T247" s="137">
        <v>0</v>
      </c>
      <c r="U247" s="138" t="s">
        <v>61</v>
      </c>
      <c r="V247" s="138">
        <v>2023</v>
      </c>
    </row>
    <row r="248" spans="1:22" ht="12.2" customHeight="1">
      <c r="A248" s="134" t="s">
        <v>292</v>
      </c>
      <c r="B248" s="135">
        <v>20</v>
      </c>
      <c r="C248" s="136">
        <v>1.3</v>
      </c>
      <c r="D248" s="136">
        <v>0.2</v>
      </c>
      <c r="E248" s="136">
        <v>8.5</v>
      </c>
      <c r="F248" s="136">
        <v>40.799999999999997</v>
      </c>
      <c r="G248" s="137">
        <v>0.04</v>
      </c>
      <c r="H248" s="137">
        <v>0</v>
      </c>
      <c r="I248" s="137">
        <v>0</v>
      </c>
      <c r="J248" s="137">
        <v>0.44</v>
      </c>
      <c r="K248" s="137">
        <v>0</v>
      </c>
      <c r="L248" s="137">
        <v>0.02</v>
      </c>
      <c r="M248" s="137">
        <v>3.6</v>
      </c>
      <c r="N248" s="137">
        <v>3.8</v>
      </c>
      <c r="O248" s="137">
        <v>17.399999999999999</v>
      </c>
      <c r="P248" s="137">
        <v>0.8</v>
      </c>
      <c r="Q248" s="137">
        <v>27.2</v>
      </c>
      <c r="R248" s="137">
        <v>1.1200000000000001</v>
      </c>
      <c r="S248" s="137">
        <v>0</v>
      </c>
      <c r="T248" s="137">
        <v>0</v>
      </c>
      <c r="U248" s="138" t="s">
        <v>61</v>
      </c>
      <c r="V248" s="138">
        <v>2023</v>
      </c>
    </row>
    <row r="249" spans="1:22" s="113" customFormat="1" ht="25.15" customHeight="1">
      <c r="A249" s="106" t="s">
        <v>387</v>
      </c>
      <c r="B249" s="110">
        <v>200</v>
      </c>
      <c r="C249" s="111">
        <v>5.6</v>
      </c>
      <c r="D249" s="111">
        <v>4.9000000000000004</v>
      </c>
      <c r="E249" s="111">
        <v>9.3000000000000007</v>
      </c>
      <c r="F249" s="111">
        <v>104.8</v>
      </c>
      <c r="G249" s="111">
        <v>0.05</v>
      </c>
      <c r="H249" s="111">
        <v>1.04</v>
      </c>
      <c r="I249" s="111">
        <v>0.03</v>
      </c>
      <c r="J249" s="111">
        <v>0</v>
      </c>
      <c r="K249" s="111">
        <v>0</v>
      </c>
      <c r="L249" s="111">
        <v>0.21</v>
      </c>
      <c r="M249" s="111">
        <v>204</v>
      </c>
      <c r="N249" s="111">
        <v>22.4</v>
      </c>
      <c r="O249" s="111">
        <v>144</v>
      </c>
      <c r="P249" s="111">
        <v>0.16</v>
      </c>
      <c r="Q249" s="111">
        <v>292</v>
      </c>
      <c r="R249" s="111">
        <v>18</v>
      </c>
      <c r="S249" s="111">
        <v>0</v>
      </c>
      <c r="T249" s="111">
        <v>0</v>
      </c>
      <c r="U249" s="112" t="s">
        <v>61</v>
      </c>
      <c r="V249" s="112" t="s">
        <v>74</v>
      </c>
    </row>
    <row r="250" spans="1:22" ht="21.6" customHeight="1">
      <c r="A250" s="139" t="s">
        <v>294</v>
      </c>
      <c r="B250" s="140">
        <f t="shared" ref="B250:T250" si="37">SUM(B242:B249)</f>
        <v>875</v>
      </c>
      <c r="C250" s="133">
        <f t="shared" si="37"/>
        <v>28.366666666666667</v>
      </c>
      <c r="D250" s="133">
        <f t="shared" si="37"/>
        <v>26.274999999999999</v>
      </c>
      <c r="E250" s="133">
        <f t="shared" si="37"/>
        <v>97.5</v>
      </c>
      <c r="F250" s="133">
        <f t="shared" si="37"/>
        <v>690.72499999999991</v>
      </c>
      <c r="G250" s="133">
        <f t="shared" si="37"/>
        <v>0.57000000000000006</v>
      </c>
      <c r="H250" s="133">
        <f t="shared" si="37"/>
        <v>38.699999999999996</v>
      </c>
      <c r="I250" s="133">
        <f t="shared" si="37"/>
        <v>7.01</v>
      </c>
      <c r="J250" s="133">
        <f t="shared" si="37"/>
        <v>8.36</v>
      </c>
      <c r="K250" s="133">
        <f t="shared" si="37"/>
        <v>1.03</v>
      </c>
      <c r="L250" s="133">
        <f t="shared" si="37"/>
        <v>2.31</v>
      </c>
      <c r="M250" s="133">
        <f t="shared" si="37"/>
        <v>561.78</v>
      </c>
      <c r="N250" s="133">
        <f t="shared" si="37"/>
        <v>131.88</v>
      </c>
      <c r="O250" s="133">
        <f t="shared" si="37"/>
        <v>795.91000000000008</v>
      </c>
      <c r="P250" s="133">
        <f t="shared" si="37"/>
        <v>10.220000000000002</v>
      </c>
      <c r="Q250" s="133">
        <f t="shared" si="37"/>
        <v>1612.21</v>
      </c>
      <c r="R250" s="133">
        <f t="shared" si="37"/>
        <v>59.98</v>
      </c>
      <c r="S250" s="133">
        <f t="shared" si="37"/>
        <v>0.28999999999999998</v>
      </c>
      <c r="T250" s="133">
        <f t="shared" si="37"/>
        <v>0.04</v>
      </c>
      <c r="U250" s="141"/>
      <c r="V250" s="141"/>
    </row>
    <row r="251" spans="1:22" ht="14.65" customHeight="1">
      <c r="A251" s="181" t="s">
        <v>302</v>
      </c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1"/>
      <c r="U251" s="181"/>
      <c r="V251" s="181"/>
    </row>
    <row r="252" spans="1:22" ht="12.2" customHeight="1">
      <c r="A252" s="134" t="s">
        <v>303</v>
      </c>
      <c r="B252" s="135">
        <v>150</v>
      </c>
      <c r="C252" s="136">
        <v>8.8000000000000007</v>
      </c>
      <c r="D252" s="136">
        <v>13.4</v>
      </c>
      <c r="E252" s="136">
        <v>24.7</v>
      </c>
      <c r="F252" s="136">
        <v>261.39999999999998</v>
      </c>
      <c r="G252" s="137">
        <v>0.08</v>
      </c>
      <c r="H252" s="137">
        <v>0.14000000000000001</v>
      </c>
      <c r="I252" s="137">
        <v>0.13</v>
      </c>
      <c r="J252" s="137">
        <v>2.93</v>
      </c>
      <c r="K252" s="137">
        <v>0.89</v>
      </c>
      <c r="L252" s="137">
        <v>0.18</v>
      </c>
      <c r="M252" s="137">
        <v>56.65</v>
      </c>
      <c r="N252" s="137">
        <v>12.59</v>
      </c>
      <c r="O252" s="137">
        <v>108.54</v>
      </c>
      <c r="P252" s="137">
        <v>1.45</v>
      </c>
      <c r="Q252" s="137">
        <v>131.82</v>
      </c>
      <c r="R252" s="137">
        <v>10</v>
      </c>
      <c r="S252" s="137">
        <v>0.03</v>
      </c>
      <c r="T252" s="137">
        <v>0.02</v>
      </c>
      <c r="U252" s="138" t="s">
        <v>304</v>
      </c>
      <c r="V252" s="138">
        <v>2017</v>
      </c>
    </row>
    <row r="253" spans="1:22" ht="12.2" customHeight="1">
      <c r="A253" s="134" t="s">
        <v>305</v>
      </c>
      <c r="B253" s="135">
        <v>180</v>
      </c>
      <c r="C253" s="136">
        <v>0.1</v>
      </c>
      <c r="D253" s="136">
        <v>0.1</v>
      </c>
      <c r="E253" s="136">
        <v>12.1</v>
      </c>
      <c r="F253" s="136">
        <v>51.2</v>
      </c>
      <c r="G253" s="137">
        <v>0.01</v>
      </c>
      <c r="H253" s="137">
        <v>1.44</v>
      </c>
      <c r="I253" s="137">
        <v>0</v>
      </c>
      <c r="J253" s="137">
        <v>0.23</v>
      </c>
      <c r="K253" s="137">
        <v>0</v>
      </c>
      <c r="L253" s="137">
        <v>0.01</v>
      </c>
      <c r="M253" s="137">
        <v>11.62</v>
      </c>
      <c r="N253" s="137">
        <v>3.99</v>
      </c>
      <c r="O253" s="137">
        <v>3.56</v>
      </c>
      <c r="P253" s="137">
        <v>0.71</v>
      </c>
      <c r="Q253" s="137">
        <v>100.81</v>
      </c>
      <c r="R253" s="137">
        <v>0.72</v>
      </c>
      <c r="S253" s="137">
        <v>0</v>
      </c>
      <c r="T253" s="137">
        <v>0</v>
      </c>
      <c r="U253" s="138" t="s">
        <v>306</v>
      </c>
      <c r="V253" s="138">
        <v>2017</v>
      </c>
    </row>
    <row r="254" spans="1:22" ht="12.2" customHeight="1">
      <c r="A254" s="139" t="s">
        <v>294</v>
      </c>
      <c r="B254" s="140">
        <f>B252+B253</f>
        <v>330</v>
      </c>
      <c r="C254" s="133">
        <f t="shared" ref="C254:T254" si="38">C252+C253</f>
        <v>8.9</v>
      </c>
      <c r="D254" s="133">
        <f t="shared" si="38"/>
        <v>13.5</v>
      </c>
      <c r="E254" s="133">
        <f t="shared" si="38"/>
        <v>36.799999999999997</v>
      </c>
      <c r="F254" s="133">
        <f t="shared" si="38"/>
        <v>312.59999999999997</v>
      </c>
      <c r="G254" s="133">
        <f t="shared" si="38"/>
        <v>0.09</v>
      </c>
      <c r="H254" s="133">
        <f t="shared" si="38"/>
        <v>1.58</v>
      </c>
      <c r="I254" s="133">
        <f t="shared" si="38"/>
        <v>0.13</v>
      </c>
      <c r="J254" s="133">
        <f t="shared" si="38"/>
        <v>3.16</v>
      </c>
      <c r="K254" s="133">
        <f t="shared" si="38"/>
        <v>0.89</v>
      </c>
      <c r="L254" s="133">
        <f t="shared" si="38"/>
        <v>0.19</v>
      </c>
      <c r="M254" s="133">
        <f t="shared" si="38"/>
        <v>68.27</v>
      </c>
      <c r="N254" s="133">
        <f t="shared" si="38"/>
        <v>16.579999999999998</v>
      </c>
      <c r="O254" s="133">
        <f t="shared" si="38"/>
        <v>112.10000000000001</v>
      </c>
      <c r="P254" s="133">
        <f t="shared" si="38"/>
        <v>2.16</v>
      </c>
      <c r="Q254" s="133">
        <f t="shared" si="38"/>
        <v>232.63</v>
      </c>
      <c r="R254" s="133">
        <f t="shared" si="38"/>
        <v>10.72</v>
      </c>
      <c r="S254" s="133">
        <f t="shared" si="38"/>
        <v>0.03</v>
      </c>
      <c r="T254" s="133">
        <f t="shared" si="38"/>
        <v>0.02</v>
      </c>
      <c r="U254" s="141"/>
      <c r="V254" s="141"/>
    </row>
    <row r="255" spans="1:22" ht="21.6" customHeight="1">
      <c r="A255" s="178" t="s">
        <v>307</v>
      </c>
      <c r="B255" s="178"/>
      <c r="C255" s="147">
        <f t="shared" ref="C255:T255" si="39">C254+C250+C240</f>
        <v>57.416666666666671</v>
      </c>
      <c r="D255" s="147">
        <f t="shared" si="39"/>
        <v>59.714999999999996</v>
      </c>
      <c r="E255" s="147">
        <f t="shared" si="39"/>
        <v>203.82000000000002</v>
      </c>
      <c r="F255" s="147">
        <f t="shared" si="39"/>
        <v>1581.9649999999999</v>
      </c>
      <c r="G255" s="147">
        <f t="shared" si="39"/>
        <v>0.99</v>
      </c>
      <c r="H255" s="147">
        <f t="shared" si="39"/>
        <v>55.179999999999993</v>
      </c>
      <c r="I255" s="147">
        <f t="shared" si="39"/>
        <v>8.69</v>
      </c>
      <c r="J255" s="147">
        <f t="shared" si="39"/>
        <v>18.45</v>
      </c>
      <c r="K255" s="147">
        <f t="shared" si="39"/>
        <v>3.13</v>
      </c>
      <c r="L255" s="147">
        <f t="shared" si="39"/>
        <v>2.92</v>
      </c>
      <c r="M255" s="147">
        <f t="shared" si="39"/>
        <v>770.93</v>
      </c>
      <c r="N255" s="147">
        <f t="shared" si="39"/>
        <v>258.66999999999996</v>
      </c>
      <c r="O255" s="147">
        <f t="shared" si="39"/>
        <v>1302.0700000000002</v>
      </c>
      <c r="P255" s="147">
        <f t="shared" si="39"/>
        <v>19.78</v>
      </c>
      <c r="Q255" s="147">
        <f t="shared" si="39"/>
        <v>3279.9</v>
      </c>
      <c r="R255" s="147">
        <f t="shared" si="39"/>
        <v>185.36</v>
      </c>
      <c r="S255" s="147">
        <f t="shared" si="39"/>
        <v>0.8</v>
      </c>
      <c r="T255" s="147">
        <f t="shared" si="39"/>
        <v>0.08</v>
      </c>
      <c r="U255" s="141"/>
      <c r="V255" s="141"/>
    </row>
    <row r="258" spans="1:22" ht="14.1" customHeight="1">
      <c r="A258" s="182" t="s">
        <v>309</v>
      </c>
      <c r="B258" s="187"/>
      <c r="C258" s="187"/>
      <c r="D258" s="187"/>
      <c r="E258" s="187"/>
      <c r="F258" s="187"/>
      <c r="G258" s="187"/>
      <c r="U258" s="113"/>
      <c r="V258" s="113"/>
    </row>
    <row r="259" spans="1:22" s="130" customFormat="1" ht="13.35" customHeight="1">
      <c r="A259" s="152" t="s">
        <v>0</v>
      </c>
      <c r="B259" s="188" t="s">
        <v>1</v>
      </c>
      <c r="C259" s="190" t="s">
        <v>2</v>
      </c>
      <c r="D259" s="191"/>
      <c r="E259" s="192"/>
      <c r="F259" s="193" t="s">
        <v>3</v>
      </c>
      <c r="G259" s="190" t="s">
        <v>4</v>
      </c>
      <c r="H259" s="191"/>
      <c r="I259" s="191"/>
      <c r="J259" s="191"/>
      <c r="K259" s="191"/>
      <c r="L259" s="191"/>
      <c r="M259" s="195" t="s">
        <v>5</v>
      </c>
      <c r="N259" s="196"/>
      <c r="O259" s="196"/>
      <c r="P259" s="196"/>
      <c r="Q259" s="196"/>
      <c r="R259" s="196"/>
      <c r="S259" s="196"/>
      <c r="T259" s="196"/>
      <c r="U259" s="179"/>
      <c r="V259" s="179"/>
    </row>
    <row r="260" spans="1:22" s="130" customFormat="1" ht="26.65" customHeight="1">
      <c r="A260" s="152"/>
      <c r="B260" s="189"/>
      <c r="C260" s="153" t="s">
        <v>8</v>
      </c>
      <c r="D260" s="153" t="s">
        <v>9</v>
      </c>
      <c r="E260" s="153" t="s">
        <v>10</v>
      </c>
      <c r="F260" s="194"/>
      <c r="G260" s="153" t="s">
        <v>11</v>
      </c>
      <c r="H260" s="153" t="s">
        <v>12</v>
      </c>
      <c r="I260" s="153" t="s">
        <v>13</v>
      </c>
      <c r="J260" s="153" t="s">
        <v>14</v>
      </c>
      <c r="K260" s="153" t="s">
        <v>15</v>
      </c>
      <c r="L260" s="154" t="s">
        <v>16</v>
      </c>
      <c r="M260" s="155" t="s">
        <v>17</v>
      </c>
      <c r="N260" s="155" t="s">
        <v>18</v>
      </c>
      <c r="O260" s="155" t="s">
        <v>19</v>
      </c>
      <c r="P260" s="155" t="s">
        <v>20</v>
      </c>
      <c r="Q260" s="155" t="s">
        <v>21</v>
      </c>
      <c r="R260" s="155" t="s">
        <v>22</v>
      </c>
      <c r="S260" s="155" t="s">
        <v>23</v>
      </c>
      <c r="T260" s="155" t="s">
        <v>24</v>
      </c>
      <c r="U260" s="180"/>
      <c r="V260" s="180"/>
    </row>
    <row r="261" spans="1:22" s="119" customFormat="1" ht="14.1" customHeight="1">
      <c r="A261" s="107" t="s">
        <v>310</v>
      </c>
      <c r="B261" s="115"/>
      <c r="C261" s="116">
        <f t="shared" ref="C261:T261" si="40">C255+C228+C204+C178+C155+C129+C104+C78+C52+C28</f>
        <v>574.14761904761906</v>
      </c>
      <c r="D261" s="116">
        <f t="shared" si="40"/>
        <v>597.82880952380958</v>
      </c>
      <c r="E261" s="116">
        <f t="shared" si="40"/>
        <v>2220.6452380952378</v>
      </c>
      <c r="F261" s="116">
        <f t="shared" si="40"/>
        <v>16937.92738095238</v>
      </c>
      <c r="G261" s="116">
        <f t="shared" si="40"/>
        <v>8.89</v>
      </c>
      <c r="H261" s="116">
        <f t="shared" si="40"/>
        <v>542.87999999999988</v>
      </c>
      <c r="I261" s="116">
        <f t="shared" si="40"/>
        <v>26.6</v>
      </c>
      <c r="J261" s="116">
        <f t="shared" si="40"/>
        <v>118</v>
      </c>
      <c r="K261" s="116">
        <f t="shared" si="40"/>
        <v>8.98</v>
      </c>
      <c r="L261" s="117">
        <f t="shared" si="40"/>
        <v>13.25</v>
      </c>
      <c r="M261" s="116">
        <f t="shared" si="40"/>
        <v>6352.079999999999</v>
      </c>
      <c r="N261" s="116">
        <f t="shared" si="40"/>
        <v>2418.58</v>
      </c>
      <c r="O261" s="116">
        <f t="shared" si="40"/>
        <v>10007.34</v>
      </c>
      <c r="P261" s="116">
        <f t="shared" si="40"/>
        <v>155.45000000000002</v>
      </c>
      <c r="Q261" s="116">
        <f t="shared" si="40"/>
        <v>28796.449999999997</v>
      </c>
      <c r="R261" s="116">
        <f t="shared" si="40"/>
        <v>1154.8399999999999</v>
      </c>
      <c r="S261" s="116">
        <f t="shared" si="40"/>
        <v>5.18</v>
      </c>
      <c r="T261" s="116">
        <f t="shared" si="40"/>
        <v>0.4</v>
      </c>
      <c r="U261" s="118"/>
      <c r="V261" s="118"/>
    </row>
    <row r="262" spans="1:22" s="119" customFormat="1" ht="14.1" customHeight="1">
      <c r="A262" s="107" t="s">
        <v>311</v>
      </c>
      <c r="B262" s="115"/>
      <c r="C262" s="116">
        <f>C261/10</f>
        <v>57.414761904761903</v>
      </c>
      <c r="D262" s="116">
        <f t="shared" ref="D262:T262" si="41">D261/10</f>
        <v>59.782880952380957</v>
      </c>
      <c r="E262" s="116">
        <f t="shared" si="41"/>
        <v>222.06452380952379</v>
      </c>
      <c r="F262" s="116">
        <f t="shared" si="41"/>
        <v>1693.7927380952381</v>
      </c>
      <c r="G262" s="116">
        <f t="shared" si="41"/>
        <v>0.88900000000000001</v>
      </c>
      <c r="H262" s="116">
        <f t="shared" si="41"/>
        <v>54.28799999999999</v>
      </c>
      <c r="I262" s="116">
        <f t="shared" si="41"/>
        <v>2.66</v>
      </c>
      <c r="J262" s="116">
        <f t="shared" si="41"/>
        <v>11.8</v>
      </c>
      <c r="K262" s="116">
        <f t="shared" si="41"/>
        <v>0.89800000000000002</v>
      </c>
      <c r="L262" s="117">
        <f t="shared" si="41"/>
        <v>1.325</v>
      </c>
      <c r="M262" s="116">
        <f t="shared" si="41"/>
        <v>635.20799999999986</v>
      </c>
      <c r="N262" s="116">
        <f t="shared" si="41"/>
        <v>241.858</v>
      </c>
      <c r="O262" s="116">
        <f t="shared" si="41"/>
        <v>1000.734</v>
      </c>
      <c r="P262" s="116">
        <f t="shared" si="41"/>
        <v>15.545000000000002</v>
      </c>
      <c r="Q262" s="116">
        <f t="shared" si="41"/>
        <v>2879.6449999999995</v>
      </c>
      <c r="R262" s="116">
        <f t="shared" si="41"/>
        <v>115.48399999999999</v>
      </c>
      <c r="S262" s="116">
        <f t="shared" si="41"/>
        <v>0.51800000000000002</v>
      </c>
      <c r="T262" s="116">
        <f t="shared" si="41"/>
        <v>0.04</v>
      </c>
      <c r="U262" s="120"/>
      <c r="V262" s="120"/>
    </row>
    <row r="263" spans="1:22" s="119" customFormat="1" ht="14.1" customHeight="1">
      <c r="A263" s="107" t="s">
        <v>312</v>
      </c>
      <c r="B263" s="115"/>
      <c r="C263" s="116">
        <v>1</v>
      </c>
      <c r="D263" s="116">
        <v>1</v>
      </c>
      <c r="E263" s="116">
        <v>4</v>
      </c>
      <c r="F263" s="116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0"/>
      <c r="V263" s="120"/>
    </row>
    <row r="264" spans="1:22" ht="14.1" customHeight="1">
      <c r="A264" s="108"/>
      <c r="B264" s="122"/>
      <c r="C264" s="123"/>
      <c r="D264" s="123"/>
      <c r="E264" s="123"/>
      <c r="F264" s="123"/>
      <c r="U264" s="113"/>
      <c r="V264" s="113"/>
    </row>
    <row r="265" spans="1:22" s="124" customFormat="1" ht="35.450000000000003" customHeight="1">
      <c r="A265" s="177" t="s">
        <v>313</v>
      </c>
      <c r="B265" s="177"/>
      <c r="C265" s="177"/>
      <c r="D265" s="177"/>
      <c r="E265" s="177"/>
      <c r="F265" s="177"/>
      <c r="G265" s="177"/>
      <c r="H265" s="177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3"/>
      <c r="V265" s="113"/>
    </row>
    <row r="266" spans="1:22" s="119" customFormat="1" ht="24" customHeight="1">
      <c r="A266" s="107" t="s">
        <v>314</v>
      </c>
      <c r="B266" s="115"/>
      <c r="C266" s="116" t="s">
        <v>315</v>
      </c>
      <c r="D266" s="116" t="s">
        <v>316</v>
      </c>
      <c r="E266" s="116" t="s">
        <v>317</v>
      </c>
      <c r="F266" s="125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0"/>
      <c r="V266" s="120"/>
    </row>
    <row r="267" spans="1:22" s="130" customFormat="1">
      <c r="A267" s="107" t="s">
        <v>318</v>
      </c>
      <c r="B267" s="156"/>
      <c r="C267" s="157">
        <f>(B240+B213+B189+B165+B139+B114+B89+B64+B38+B13)/10</f>
        <v>532</v>
      </c>
      <c r="D267" s="157">
        <f>(B250+B222+B198+B173+B148+B123+B98+B73+B46+B22)/10</f>
        <v>821</v>
      </c>
      <c r="E267" s="157">
        <f>(B254+B227+B203+B177+B154+B128+B103+B77+B51+B27)/10</f>
        <v>350.5</v>
      </c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3"/>
      <c r="V267" s="113"/>
    </row>
    <row r="268" spans="1:22" s="130" customFormat="1">
      <c r="B268" s="113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3"/>
      <c r="V268" s="113"/>
    </row>
  </sheetData>
  <mergeCells count="141">
    <mergeCell ref="A3:V3"/>
    <mergeCell ref="A4:V4"/>
    <mergeCell ref="C1:V1"/>
    <mergeCell ref="A23:V23"/>
    <mergeCell ref="A14:V14"/>
    <mergeCell ref="A7:V7"/>
    <mergeCell ref="C5:E5"/>
    <mergeCell ref="G5:L5"/>
    <mergeCell ref="M5:T5"/>
    <mergeCell ref="A5:A6"/>
    <mergeCell ref="B5:B6"/>
    <mergeCell ref="F5:F6"/>
    <mergeCell ref="U5:U6"/>
    <mergeCell ref="V5:V6"/>
    <mergeCell ref="A47:V47"/>
    <mergeCell ref="A39:V39"/>
    <mergeCell ref="U30:U31"/>
    <mergeCell ref="V30:V31"/>
    <mergeCell ref="A32:V32"/>
    <mergeCell ref="A28:B28"/>
    <mergeCell ref="A29:V29"/>
    <mergeCell ref="C30:E30"/>
    <mergeCell ref="G30:L30"/>
    <mergeCell ref="M30:T30"/>
    <mergeCell ref="A30:A31"/>
    <mergeCell ref="B30:B31"/>
    <mergeCell ref="F30:F31"/>
    <mergeCell ref="A74:V74"/>
    <mergeCell ref="A65:V65"/>
    <mergeCell ref="U55:U56"/>
    <mergeCell ref="V55:V56"/>
    <mergeCell ref="A57:V57"/>
    <mergeCell ref="A52:B52"/>
    <mergeCell ref="A54:V54"/>
    <mergeCell ref="C55:E55"/>
    <mergeCell ref="G55:L55"/>
    <mergeCell ref="M55:T55"/>
    <mergeCell ref="A55:A56"/>
    <mergeCell ref="B55:B56"/>
    <mergeCell ref="F55:F56"/>
    <mergeCell ref="A104:B104"/>
    <mergeCell ref="A99:V99"/>
    <mergeCell ref="A90:V90"/>
    <mergeCell ref="U81:U82"/>
    <mergeCell ref="V81:V82"/>
    <mergeCell ref="A83:V83"/>
    <mergeCell ref="A78:B78"/>
    <mergeCell ref="A80:V80"/>
    <mergeCell ref="C81:E81"/>
    <mergeCell ref="G81:L81"/>
    <mergeCell ref="M81:T81"/>
    <mergeCell ref="A81:A82"/>
    <mergeCell ref="B81:B82"/>
    <mergeCell ref="F81:F82"/>
    <mergeCell ref="A124:V124"/>
    <mergeCell ref="A115:V115"/>
    <mergeCell ref="A108:V108"/>
    <mergeCell ref="A105:V105"/>
    <mergeCell ref="C106:E106"/>
    <mergeCell ref="G106:L106"/>
    <mergeCell ref="M106:T106"/>
    <mergeCell ref="A106:A107"/>
    <mergeCell ref="B106:B107"/>
    <mergeCell ref="F106:F107"/>
    <mergeCell ref="U106:U107"/>
    <mergeCell ref="V106:V107"/>
    <mergeCell ref="A149:V149"/>
    <mergeCell ref="A140:V140"/>
    <mergeCell ref="U131:U132"/>
    <mergeCell ref="V131:V132"/>
    <mergeCell ref="A133:V133"/>
    <mergeCell ref="A129:B129"/>
    <mergeCell ref="A130:V130"/>
    <mergeCell ref="C131:E131"/>
    <mergeCell ref="G131:L131"/>
    <mergeCell ref="M131:T131"/>
    <mergeCell ref="A131:A132"/>
    <mergeCell ref="B131:B132"/>
    <mergeCell ref="F131:F132"/>
    <mergeCell ref="A174:V174"/>
    <mergeCell ref="A166:V166"/>
    <mergeCell ref="U157:U158"/>
    <mergeCell ref="V157:V158"/>
    <mergeCell ref="A159:V159"/>
    <mergeCell ref="A155:B155"/>
    <mergeCell ref="A156:V156"/>
    <mergeCell ref="C157:E157"/>
    <mergeCell ref="G157:L157"/>
    <mergeCell ref="M157:T157"/>
    <mergeCell ref="A157:A158"/>
    <mergeCell ref="B157:B158"/>
    <mergeCell ref="F157:F158"/>
    <mergeCell ref="A204:B204"/>
    <mergeCell ref="A199:V199"/>
    <mergeCell ref="A190:V190"/>
    <mergeCell ref="U180:U181"/>
    <mergeCell ref="V180:V181"/>
    <mergeCell ref="A182:V182"/>
    <mergeCell ref="A178:B178"/>
    <mergeCell ref="A179:V179"/>
    <mergeCell ref="C180:E180"/>
    <mergeCell ref="G180:L180"/>
    <mergeCell ref="M180:T180"/>
    <mergeCell ref="A180:A181"/>
    <mergeCell ref="B180:B181"/>
    <mergeCell ref="F180:F181"/>
    <mergeCell ref="A228:B228"/>
    <mergeCell ref="A223:V223"/>
    <mergeCell ref="A214:V214"/>
    <mergeCell ref="A208:V208"/>
    <mergeCell ref="A205:V205"/>
    <mergeCell ref="C206:E206"/>
    <mergeCell ref="G206:L206"/>
    <mergeCell ref="M206:T206"/>
    <mergeCell ref="A206:A207"/>
    <mergeCell ref="B206:B207"/>
    <mergeCell ref="F206:F207"/>
    <mergeCell ref="U206:U207"/>
    <mergeCell ref="V206:V207"/>
    <mergeCell ref="A265:H265"/>
    <mergeCell ref="A255:B255"/>
    <mergeCell ref="V259:V260"/>
    <mergeCell ref="A251:V251"/>
    <mergeCell ref="A241:V241"/>
    <mergeCell ref="A233:V233"/>
    <mergeCell ref="A230:V230"/>
    <mergeCell ref="C231:E231"/>
    <mergeCell ref="G231:L231"/>
    <mergeCell ref="M231:T231"/>
    <mergeCell ref="A231:A232"/>
    <mergeCell ref="B231:B232"/>
    <mergeCell ref="F231:F232"/>
    <mergeCell ref="U231:U232"/>
    <mergeCell ref="V231:V232"/>
    <mergeCell ref="A258:G258"/>
    <mergeCell ref="B259:B260"/>
    <mergeCell ref="C259:E259"/>
    <mergeCell ref="F259:F260"/>
    <mergeCell ref="G259:L259"/>
    <mergeCell ref="M259:T259"/>
    <mergeCell ref="U259:U260"/>
  </mergeCells>
  <pageMargins left="0.39370078740157483" right="0.39370078740157483" top="0.39370078740157483" bottom="0.39370078740157483" header="0" footer="0"/>
  <pageSetup paperSize="9" scale="75" orientation="landscape" horizontalDpi="300" verticalDpi="300" r:id="rId1"/>
  <rowBreaks count="8" manualBreakCount="8">
    <brk id="28" max="16383" man="1"/>
    <brk id="53" max="16383" man="1"/>
    <brk id="79" max="16383" man="1"/>
    <brk id="104" max="16383" man="1"/>
    <brk id="129" max="16383" man="1"/>
    <brk id="155" max="16383" man="1"/>
    <brk id="178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68"/>
  <sheetViews>
    <sheetView workbookViewId="0">
      <selection activeCell="C5" sqref="C5:E5"/>
    </sheetView>
  </sheetViews>
  <sheetFormatPr defaultColWidth="9.1640625" defaultRowHeight="12"/>
  <cols>
    <col min="1" max="1" width="59.5" style="109" customWidth="1"/>
    <col min="2" max="2" width="6.6640625" style="109" customWidth="1"/>
    <col min="3" max="3" width="10.5" style="114" customWidth="1"/>
    <col min="4" max="4" width="10.33203125" style="114" customWidth="1"/>
    <col min="5" max="5" width="11.5" style="114" customWidth="1"/>
    <col min="6" max="6" width="12.5" style="114" customWidth="1"/>
    <col min="7" max="7" width="9.5" style="148" customWidth="1"/>
    <col min="8" max="8" width="11" style="148" customWidth="1"/>
    <col min="9" max="16384" width="9.1640625" style="109"/>
  </cols>
  <sheetData>
    <row r="1" spans="1:8" ht="82.5" customHeight="1">
      <c r="A1" s="128" t="s">
        <v>329</v>
      </c>
      <c r="B1" s="129"/>
      <c r="C1" s="199" t="s">
        <v>330</v>
      </c>
      <c r="D1" s="200"/>
      <c r="E1" s="200"/>
      <c r="F1" s="200"/>
      <c r="G1" s="200"/>
      <c r="H1" s="200"/>
    </row>
    <row r="2" spans="1:8" s="130" customFormat="1" ht="22.9" customHeight="1">
      <c r="C2" s="114"/>
      <c r="D2" s="114"/>
      <c r="E2" s="114"/>
      <c r="F2" s="114"/>
      <c r="G2" s="132"/>
      <c r="H2" s="132"/>
    </row>
    <row r="3" spans="1:8" s="130" customFormat="1" ht="13.5" customHeight="1">
      <c r="A3" s="197" t="s">
        <v>396</v>
      </c>
      <c r="B3" s="198"/>
      <c r="C3" s="198"/>
      <c r="D3" s="198"/>
      <c r="E3" s="198"/>
      <c r="F3" s="198"/>
      <c r="G3" s="198"/>
      <c r="H3" s="198"/>
    </row>
    <row r="4" spans="1:8" s="130" customFormat="1" ht="28.35" customHeight="1">
      <c r="A4" s="182" t="s">
        <v>319</v>
      </c>
      <c r="B4" s="183"/>
      <c r="C4" s="183"/>
      <c r="D4" s="183"/>
      <c r="E4" s="183"/>
      <c r="F4" s="183"/>
      <c r="G4" s="183"/>
      <c r="H4" s="183"/>
    </row>
    <row r="5" spans="1:8" ht="13.35" customHeight="1">
      <c r="A5" s="185" t="s">
        <v>0</v>
      </c>
      <c r="B5" s="185" t="s">
        <v>1</v>
      </c>
      <c r="C5" s="184" t="s">
        <v>2</v>
      </c>
      <c r="D5" s="184"/>
      <c r="E5" s="184"/>
      <c r="F5" s="186" t="s">
        <v>3</v>
      </c>
      <c r="G5" s="185" t="s">
        <v>6</v>
      </c>
      <c r="H5" s="185" t="s">
        <v>7</v>
      </c>
    </row>
    <row r="6" spans="1:8" ht="26.65" customHeight="1">
      <c r="A6" s="185"/>
      <c r="B6" s="185"/>
      <c r="C6" s="133" t="s">
        <v>8</v>
      </c>
      <c r="D6" s="133" t="s">
        <v>9</v>
      </c>
      <c r="E6" s="133" t="s">
        <v>10</v>
      </c>
      <c r="F6" s="186"/>
      <c r="G6" s="185"/>
      <c r="H6" s="185"/>
    </row>
    <row r="7" spans="1:8" ht="14.65" customHeight="1">
      <c r="A7" s="181" t="s">
        <v>25</v>
      </c>
      <c r="B7" s="181"/>
      <c r="C7" s="181"/>
      <c r="D7" s="181"/>
      <c r="E7" s="181"/>
      <c r="F7" s="181"/>
      <c r="G7" s="181"/>
      <c r="H7" s="181"/>
    </row>
    <row r="8" spans="1:8" ht="12.2" customHeight="1">
      <c r="A8" s="134" t="s">
        <v>26</v>
      </c>
      <c r="B8" s="135">
        <v>150</v>
      </c>
      <c r="C8" s="136">
        <v>5</v>
      </c>
      <c r="D8" s="136">
        <v>7.8</v>
      </c>
      <c r="E8" s="136">
        <v>25.2</v>
      </c>
      <c r="F8" s="136">
        <v>198.2</v>
      </c>
      <c r="G8" s="138" t="s">
        <v>27</v>
      </c>
      <c r="H8" s="138" t="s">
        <v>28</v>
      </c>
    </row>
    <row r="9" spans="1:8" ht="12.2" customHeight="1">
      <c r="A9" s="134" t="s">
        <v>29</v>
      </c>
      <c r="B9" s="135">
        <v>55</v>
      </c>
      <c r="C9" s="136">
        <v>5.8</v>
      </c>
      <c r="D9" s="136">
        <v>11.6</v>
      </c>
      <c r="E9" s="136">
        <v>15.1</v>
      </c>
      <c r="F9" s="136">
        <v>198.2</v>
      </c>
      <c r="G9" s="138" t="s">
        <v>30</v>
      </c>
      <c r="H9" s="138" t="s">
        <v>31</v>
      </c>
    </row>
    <row r="10" spans="1:8" ht="12.2" customHeight="1">
      <c r="A10" s="134" t="s">
        <v>32</v>
      </c>
      <c r="B10" s="135">
        <v>180</v>
      </c>
      <c r="C10" s="136">
        <v>3</v>
      </c>
      <c r="D10" s="136">
        <v>2.2000000000000002</v>
      </c>
      <c r="E10" s="136">
        <v>12.6</v>
      </c>
      <c r="F10" s="136">
        <v>82.7</v>
      </c>
      <c r="G10" s="138" t="s">
        <v>33</v>
      </c>
      <c r="H10" s="138" t="s">
        <v>28</v>
      </c>
    </row>
    <row r="11" spans="1:8" ht="12.2" customHeight="1">
      <c r="A11" s="134" t="s">
        <v>34</v>
      </c>
      <c r="B11" s="135">
        <v>120</v>
      </c>
      <c r="C11" s="136">
        <v>0.5</v>
      </c>
      <c r="D11" s="136">
        <v>0.5</v>
      </c>
      <c r="E11" s="136">
        <v>11.8</v>
      </c>
      <c r="F11" s="136">
        <v>56.4</v>
      </c>
      <c r="G11" s="138" t="s">
        <v>35</v>
      </c>
      <c r="H11" s="138" t="s">
        <v>28</v>
      </c>
    </row>
    <row r="12" spans="1:8" s="130" customFormat="1" ht="12.2" customHeight="1">
      <c r="A12" s="106" t="s">
        <v>36</v>
      </c>
      <c r="B12" s="110">
        <v>20</v>
      </c>
      <c r="C12" s="111">
        <v>1.1200000000000001</v>
      </c>
      <c r="D12" s="111">
        <v>0.22</v>
      </c>
      <c r="E12" s="111">
        <v>9.8800000000000008</v>
      </c>
      <c r="F12" s="111">
        <v>45.98</v>
      </c>
      <c r="G12" s="112" t="s">
        <v>61</v>
      </c>
      <c r="H12" s="112">
        <v>2023</v>
      </c>
    </row>
    <row r="13" spans="1:8" ht="12.2" customHeight="1">
      <c r="A13" s="139" t="s">
        <v>37</v>
      </c>
      <c r="B13" s="140">
        <f>SUM(B8:B12)</f>
        <v>525</v>
      </c>
      <c r="C13" s="133">
        <f t="shared" ref="C13:F13" si="0">SUM(C8:C12)</f>
        <v>15.420000000000002</v>
      </c>
      <c r="D13" s="133">
        <f t="shared" si="0"/>
        <v>22.319999999999997</v>
      </c>
      <c r="E13" s="133">
        <f t="shared" si="0"/>
        <v>74.58</v>
      </c>
      <c r="F13" s="133">
        <f t="shared" si="0"/>
        <v>581.48</v>
      </c>
      <c r="G13" s="141"/>
      <c r="H13" s="141"/>
    </row>
    <row r="14" spans="1:8" ht="14.65" customHeight="1">
      <c r="A14" s="181" t="s">
        <v>38</v>
      </c>
      <c r="B14" s="181"/>
      <c r="C14" s="181"/>
      <c r="D14" s="181"/>
      <c r="E14" s="181"/>
      <c r="F14" s="181"/>
      <c r="G14" s="181"/>
      <c r="H14" s="181"/>
    </row>
    <row r="15" spans="1:8" s="146" customFormat="1" ht="12.2" customHeight="1">
      <c r="A15" s="106" t="s">
        <v>397</v>
      </c>
      <c r="B15" s="142">
        <v>60</v>
      </c>
      <c r="C15" s="143">
        <v>0.7</v>
      </c>
      <c r="D15" s="143">
        <v>0.1</v>
      </c>
      <c r="E15" s="143">
        <v>2.2999999999999998</v>
      </c>
      <c r="F15" s="143">
        <v>14.4</v>
      </c>
      <c r="G15" s="145" t="s">
        <v>398</v>
      </c>
      <c r="H15" s="145" t="s">
        <v>39</v>
      </c>
    </row>
    <row r="16" spans="1:8" ht="12.2" customHeight="1">
      <c r="A16" s="134" t="s">
        <v>40</v>
      </c>
      <c r="B16" s="135">
        <v>200</v>
      </c>
      <c r="C16" s="136">
        <v>4.7</v>
      </c>
      <c r="D16" s="136">
        <v>2.1</v>
      </c>
      <c r="E16" s="136">
        <v>20.2</v>
      </c>
      <c r="F16" s="136">
        <v>119.2</v>
      </c>
      <c r="G16" s="138" t="s">
        <v>41</v>
      </c>
      <c r="H16" s="138" t="s">
        <v>31</v>
      </c>
    </row>
    <row r="17" spans="1:8" ht="12.2" customHeight="1">
      <c r="A17" s="134" t="s">
        <v>42</v>
      </c>
      <c r="B17" s="135">
        <v>150</v>
      </c>
      <c r="C17" s="136">
        <v>2.9</v>
      </c>
      <c r="D17" s="136">
        <v>4.3</v>
      </c>
      <c r="E17" s="136">
        <v>23.8</v>
      </c>
      <c r="F17" s="136">
        <v>150.1</v>
      </c>
      <c r="G17" s="138" t="s">
        <v>43</v>
      </c>
      <c r="H17" s="138" t="s">
        <v>28</v>
      </c>
    </row>
    <row r="18" spans="1:8" ht="12.2" customHeight="1">
      <c r="A18" s="134" t="s">
        <v>44</v>
      </c>
      <c r="B18" s="135">
        <v>105</v>
      </c>
      <c r="C18" s="136">
        <v>10.6</v>
      </c>
      <c r="D18" s="136">
        <v>18.399999999999999</v>
      </c>
      <c r="E18" s="136">
        <v>8.5</v>
      </c>
      <c r="F18" s="136">
        <v>202.7</v>
      </c>
      <c r="G18" s="138" t="s">
        <v>45</v>
      </c>
      <c r="H18" s="138" t="s">
        <v>31</v>
      </c>
    </row>
    <row r="19" spans="1:8" ht="12.2" customHeight="1">
      <c r="A19" s="134" t="s">
        <v>46</v>
      </c>
      <c r="B19" s="135">
        <v>200</v>
      </c>
      <c r="C19" s="136">
        <v>0.4</v>
      </c>
      <c r="D19" s="136">
        <v>0</v>
      </c>
      <c r="E19" s="136">
        <v>29.1</v>
      </c>
      <c r="F19" s="136">
        <v>119.8</v>
      </c>
      <c r="G19" s="138" t="s">
        <v>47</v>
      </c>
      <c r="H19" s="138" t="s">
        <v>28</v>
      </c>
    </row>
    <row r="20" spans="1:8" s="130" customFormat="1" ht="12.2" customHeight="1">
      <c r="A20" s="106" t="s">
        <v>48</v>
      </c>
      <c r="B20" s="110">
        <v>30</v>
      </c>
      <c r="C20" s="111">
        <v>2.2999999999999998</v>
      </c>
      <c r="D20" s="111">
        <v>0.19</v>
      </c>
      <c r="E20" s="111">
        <v>15.05</v>
      </c>
      <c r="F20" s="111">
        <v>71.05</v>
      </c>
      <c r="G20" s="112" t="s">
        <v>61</v>
      </c>
      <c r="H20" s="112">
        <v>2023</v>
      </c>
    </row>
    <row r="21" spans="1:8" s="130" customFormat="1" ht="12.2" customHeight="1">
      <c r="A21" s="106" t="s">
        <v>36</v>
      </c>
      <c r="B21" s="110">
        <v>30</v>
      </c>
      <c r="C21" s="111">
        <v>1.99</v>
      </c>
      <c r="D21" s="111">
        <v>0.26</v>
      </c>
      <c r="E21" s="111">
        <v>12.72</v>
      </c>
      <c r="F21" s="111">
        <v>61.19</v>
      </c>
      <c r="G21" s="112" t="s">
        <v>61</v>
      </c>
      <c r="H21" s="112">
        <v>2023</v>
      </c>
    </row>
    <row r="22" spans="1:8" ht="21.6" customHeight="1">
      <c r="A22" s="139" t="s">
        <v>37</v>
      </c>
      <c r="B22" s="140">
        <f>SUM(B15:B21)</f>
        <v>775</v>
      </c>
      <c r="C22" s="133">
        <f t="shared" ref="C22:F22" si="1">SUM(C15:C21)</f>
        <v>23.589999999999996</v>
      </c>
      <c r="D22" s="133">
        <f t="shared" si="1"/>
        <v>25.35</v>
      </c>
      <c r="E22" s="133">
        <f t="shared" si="1"/>
        <v>111.67</v>
      </c>
      <c r="F22" s="133">
        <f t="shared" si="1"/>
        <v>738.43999999999983</v>
      </c>
      <c r="G22" s="141"/>
      <c r="H22" s="141"/>
    </row>
    <row r="23" spans="1:8" ht="14.65" customHeight="1">
      <c r="A23" s="181" t="s">
        <v>49</v>
      </c>
      <c r="B23" s="181"/>
      <c r="C23" s="181"/>
      <c r="D23" s="181"/>
      <c r="E23" s="181"/>
      <c r="F23" s="181"/>
      <c r="G23" s="181"/>
      <c r="H23" s="181"/>
    </row>
    <row r="24" spans="1:8" ht="12.2" customHeight="1">
      <c r="A24" s="134" t="s">
        <v>376</v>
      </c>
      <c r="B24" s="135">
        <v>150</v>
      </c>
      <c r="C24" s="136">
        <v>9.5</v>
      </c>
      <c r="D24" s="136">
        <v>7.5</v>
      </c>
      <c r="E24" s="136">
        <v>8.8000000000000007</v>
      </c>
      <c r="F24" s="136">
        <v>165.9</v>
      </c>
      <c r="G24" s="138" t="s">
        <v>51</v>
      </c>
      <c r="H24" s="138">
        <v>2017</v>
      </c>
    </row>
    <row r="25" spans="1:8" ht="12.2" customHeight="1">
      <c r="A25" s="134" t="s">
        <v>52</v>
      </c>
      <c r="B25" s="135">
        <v>200</v>
      </c>
      <c r="C25" s="136">
        <v>1</v>
      </c>
      <c r="D25" s="136">
        <v>0.2</v>
      </c>
      <c r="E25" s="136">
        <v>19.600000000000001</v>
      </c>
      <c r="F25" s="136">
        <v>83.4</v>
      </c>
      <c r="G25" s="138" t="s">
        <v>53</v>
      </c>
      <c r="H25" s="138" t="s">
        <v>39</v>
      </c>
    </row>
    <row r="26" spans="1:8" s="130" customFormat="1" ht="12.2" customHeight="1">
      <c r="A26" s="106" t="s">
        <v>36</v>
      </c>
      <c r="B26" s="110">
        <v>20</v>
      </c>
      <c r="C26" s="111">
        <v>1.1200000000000001</v>
      </c>
      <c r="D26" s="111">
        <v>0.22</v>
      </c>
      <c r="E26" s="111">
        <v>9.8800000000000008</v>
      </c>
      <c r="F26" s="111">
        <v>45.98</v>
      </c>
      <c r="G26" s="112" t="s">
        <v>61</v>
      </c>
      <c r="H26" s="112">
        <v>2023</v>
      </c>
    </row>
    <row r="27" spans="1:8" ht="12.2" customHeight="1">
      <c r="A27" s="139" t="s">
        <v>37</v>
      </c>
      <c r="B27" s="140">
        <f>SUM(B24:B26)</f>
        <v>370</v>
      </c>
      <c r="C27" s="133">
        <f t="shared" ref="C27:F27" si="2">SUM(C24:C26)</f>
        <v>11.620000000000001</v>
      </c>
      <c r="D27" s="133">
        <f t="shared" si="2"/>
        <v>7.92</v>
      </c>
      <c r="E27" s="133">
        <f t="shared" si="2"/>
        <v>38.28</v>
      </c>
      <c r="F27" s="133">
        <f t="shared" si="2"/>
        <v>295.28000000000003</v>
      </c>
      <c r="G27" s="141"/>
      <c r="H27" s="141"/>
    </row>
    <row r="28" spans="1:8" ht="21.6" customHeight="1">
      <c r="A28" s="178" t="s">
        <v>54</v>
      </c>
      <c r="B28" s="178"/>
      <c r="C28" s="147">
        <f>C27+C22+C13</f>
        <v>50.629999999999995</v>
      </c>
      <c r="D28" s="147">
        <f t="shared" ref="D28:F28" si="3">D27+D22+D13</f>
        <v>55.59</v>
      </c>
      <c r="E28" s="147">
        <f t="shared" si="3"/>
        <v>224.52999999999997</v>
      </c>
      <c r="F28" s="147">
        <f t="shared" si="3"/>
        <v>1615.1999999999998</v>
      </c>
      <c r="G28" s="141"/>
      <c r="H28" s="141"/>
    </row>
    <row r="29" spans="1:8" s="130" customFormat="1" ht="28.35" customHeight="1">
      <c r="A29" s="182" t="s">
        <v>320</v>
      </c>
      <c r="B29" s="183"/>
      <c r="C29" s="183"/>
      <c r="D29" s="183"/>
      <c r="E29" s="183"/>
      <c r="F29" s="183"/>
      <c r="G29" s="183"/>
      <c r="H29" s="183"/>
    </row>
    <row r="30" spans="1:8" ht="13.35" customHeight="1">
      <c r="A30" s="185" t="s">
        <v>0</v>
      </c>
      <c r="B30" s="185" t="s">
        <v>1</v>
      </c>
      <c r="C30" s="184" t="s">
        <v>2</v>
      </c>
      <c r="D30" s="184"/>
      <c r="E30" s="184"/>
      <c r="F30" s="186" t="s">
        <v>3</v>
      </c>
      <c r="G30" s="185" t="s">
        <v>6</v>
      </c>
      <c r="H30" s="185" t="s">
        <v>7</v>
      </c>
    </row>
    <row r="31" spans="1:8" ht="26.65" customHeight="1">
      <c r="A31" s="185"/>
      <c r="B31" s="185"/>
      <c r="C31" s="133" t="s">
        <v>8</v>
      </c>
      <c r="D31" s="133" t="s">
        <v>9</v>
      </c>
      <c r="E31" s="133" t="s">
        <v>10</v>
      </c>
      <c r="F31" s="186"/>
      <c r="G31" s="185"/>
      <c r="H31" s="185"/>
    </row>
    <row r="32" spans="1:8" ht="14.65" customHeight="1">
      <c r="A32" s="181" t="s">
        <v>25</v>
      </c>
      <c r="B32" s="181"/>
      <c r="C32" s="181"/>
      <c r="D32" s="181"/>
      <c r="E32" s="181"/>
      <c r="F32" s="181"/>
      <c r="G32" s="181"/>
      <c r="H32" s="181"/>
    </row>
    <row r="33" spans="1:8" s="146" customFormat="1" ht="12.2" customHeight="1">
      <c r="A33" s="106" t="s">
        <v>399</v>
      </c>
      <c r="B33" s="142">
        <v>60</v>
      </c>
      <c r="C33" s="143">
        <v>0.5</v>
      </c>
      <c r="D33" s="143">
        <v>0.1</v>
      </c>
      <c r="E33" s="143">
        <v>1.5</v>
      </c>
      <c r="F33" s="143">
        <v>8.4</v>
      </c>
      <c r="G33" s="145" t="s">
        <v>398</v>
      </c>
      <c r="H33" s="145" t="s">
        <v>39</v>
      </c>
    </row>
    <row r="34" spans="1:8" ht="12.2" customHeight="1">
      <c r="A34" s="134" t="s">
        <v>56</v>
      </c>
      <c r="B34" s="135">
        <v>150</v>
      </c>
      <c r="C34" s="111">
        <v>10.3</v>
      </c>
      <c r="D34" s="111">
        <v>19</v>
      </c>
      <c r="E34" s="111">
        <v>13.2</v>
      </c>
      <c r="F34" s="111">
        <v>288.10000000000002</v>
      </c>
      <c r="G34" s="138" t="s">
        <v>57</v>
      </c>
      <c r="H34" s="138" t="s">
        <v>58</v>
      </c>
    </row>
    <row r="35" spans="1:8" ht="12.2" customHeight="1">
      <c r="A35" s="134" t="s">
        <v>59</v>
      </c>
      <c r="B35" s="135">
        <v>200</v>
      </c>
      <c r="C35" s="111">
        <v>1</v>
      </c>
      <c r="D35" s="111">
        <v>0.2</v>
      </c>
      <c r="E35" s="111">
        <v>19.600000000000001</v>
      </c>
      <c r="F35" s="111">
        <v>83.4</v>
      </c>
      <c r="G35" s="138" t="s">
        <v>53</v>
      </c>
      <c r="H35" s="138" t="s">
        <v>39</v>
      </c>
    </row>
    <row r="36" spans="1:8" ht="12.2" customHeight="1">
      <c r="A36" s="134" t="s">
        <v>48</v>
      </c>
      <c r="B36" s="135">
        <v>50</v>
      </c>
      <c r="C36" s="136">
        <v>3.8</v>
      </c>
      <c r="D36" s="136">
        <v>0.3</v>
      </c>
      <c r="E36" s="136">
        <v>25.1</v>
      </c>
      <c r="F36" s="136">
        <v>118.4</v>
      </c>
      <c r="G36" s="138" t="s">
        <v>61</v>
      </c>
      <c r="H36" s="138">
        <v>2023</v>
      </c>
    </row>
    <row r="37" spans="1:8" ht="12.2" customHeight="1">
      <c r="A37" s="134" t="s">
        <v>36</v>
      </c>
      <c r="B37" s="135">
        <v>40</v>
      </c>
      <c r="C37" s="136">
        <v>2.6</v>
      </c>
      <c r="D37" s="136">
        <v>0.4</v>
      </c>
      <c r="E37" s="136">
        <v>17</v>
      </c>
      <c r="F37" s="136">
        <v>81.599999999999994</v>
      </c>
      <c r="G37" s="138" t="s">
        <v>61</v>
      </c>
      <c r="H37" s="138">
        <v>2023</v>
      </c>
    </row>
    <row r="38" spans="1:8" ht="21.6" customHeight="1">
      <c r="A38" s="139" t="s">
        <v>37</v>
      </c>
      <c r="B38" s="140">
        <f>SUM(B33:B37)</f>
        <v>500</v>
      </c>
      <c r="C38" s="133">
        <f t="shared" ref="C38:F38" si="4">SUM(C33:C37)</f>
        <v>18.200000000000003</v>
      </c>
      <c r="D38" s="133">
        <f t="shared" si="4"/>
        <v>20</v>
      </c>
      <c r="E38" s="133">
        <f t="shared" si="4"/>
        <v>76.400000000000006</v>
      </c>
      <c r="F38" s="133">
        <f t="shared" si="4"/>
        <v>579.9</v>
      </c>
      <c r="G38" s="141"/>
      <c r="H38" s="141"/>
    </row>
    <row r="39" spans="1:8" ht="14.65" customHeight="1">
      <c r="A39" s="181" t="s">
        <v>38</v>
      </c>
      <c r="B39" s="181"/>
      <c r="C39" s="181"/>
      <c r="D39" s="181"/>
      <c r="E39" s="181"/>
      <c r="F39" s="181"/>
      <c r="G39" s="181"/>
      <c r="H39" s="181"/>
    </row>
    <row r="40" spans="1:8" s="146" customFormat="1" ht="12.2" customHeight="1">
      <c r="A40" s="106" t="s">
        <v>402</v>
      </c>
      <c r="B40" s="142">
        <v>60</v>
      </c>
      <c r="C40" s="143">
        <v>0.7</v>
      </c>
      <c r="D40" s="143">
        <v>0.1</v>
      </c>
      <c r="E40" s="143">
        <v>2.2999999999999998</v>
      </c>
      <c r="F40" s="143">
        <v>14.4</v>
      </c>
      <c r="G40" s="145" t="s">
        <v>398</v>
      </c>
      <c r="H40" s="145" t="s">
        <v>39</v>
      </c>
    </row>
    <row r="41" spans="1:8" ht="12.2" customHeight="1">
      <c r="A41" s="134" t="s">
        <v>63</v>
      </c>
      <c r="B41" s="135">
        <v>220</v>
      </c>
      <c r="C41" s="136">
        <v>3</v>
      </c>
      <c r="D41" s="136">
        <v>4.7</v>
      </c>
      <c r="E41" s="136">
        <v>19.399999999999999</v>
      </c>
      <c r="F41" s="136">
        <v>107.3</v>
      </c>
      <c r="G41" s="138" t="s">
        <v>64</v>
      </c>
      <c r="H41" s="138" t="s">
        <v>28</v>
      </c>
    </row>
    <row r="42" spans="1:8" ht="12.2" customHeight="1">
      <c r="A42" s="134" t="s">
        <v>65</v>
      </c>
      <c r="B42" s="135">
        <v>150</v>
      </c>
      <c r="C42" s="136">
        <v>12.3</v>
      </c>
      <c r="D42" s="136">
        <v>15</v>
      </c>
      <c r="E42" s="136">
        <v>26.9</v>
      </c>
      <c r="F42" s="136">
        <v>329.4</v>
      </c>
      <c r="G42" s="138" t="s">
        <v>66</v>
      </c>
      <c r="H42" s="138" t="s">
        <v>28</v>
      </c>
    </row>
    <row r="43" spans="1:8" ht="12.2" customHeight="1">
      <c r="A43" s="134" t="s">
        <v>377</v>
      </c>
      <c r="B43" s="135">
        <v>180</v>
      </c>
      <c r="C43" s="136">
        <v>5.2</v>
      </c>
      <c r="D43" s="136">
        <v>4.5</v>
      </c>
      <c r="E43" s="136">
        <v>7.2</v>
      </c>
      <c r="F43" s="136">
        <v>95.4</v>
      </c>
      <c r="G43" s="138" t="s">
        <v>68</v>
      </c>
      <c r="H43" s="138" t="s">
        <v>39</v>
      </c>
    </row>
    <row r="44" spans="1:8" ht="12.2" customHeight="1">
      <c r="A44" s="134" t="s">
        <v>48</v>
      </c>
      <c r="B44" s="135">
        <v>50</v>
      </c>
      <c r="C44" s="136">
        <v>3.8</v>
      </c>
      <c r="D44" s="136">
        <v>0.3</v>
      </c>
      <c r="E44" s="136">
        <v>25.1</v>
      </c>
      <c r="F44" s="136">
        <v>118.4</v>
      </c>
      <c r="G44" s="138" t="s">
        <v>61</v>
      </c>
      <c r="H44" s="138">
        <v>2023</v>
      </c>
    </row>
    <row r="45" spans="1:8" ht="12.2" customHeight="1">
      <c r="A45" s="134" t="s">
        <v>36</v>
      </c>
      <c r="B45" s="135">
        <v>40</v>
      </c>
      <c r="C45" s="136">
        <v>2.6</v>
      </c>
      <c r="D45" s="136">
        <v>0.4</v>
      </c>
      <c r="E45" s="136">
        <v>17</v>
      </c>
      <c r="F45" s="136">
        <v>81.599999999999994</v>
      </c>
      <c r="G45" s="138" t="s">
        <v>61</v>
      </c>
      <c r="H45" s="138">
        <v>2023</v>
      </c>
    </row>
    <row r="46" spans="1:8" ht="21.6" customHeight="1">
      <c r="A46" s="139" t="s">
        <v>37</v>
      </c>
      <c r="B46" s="140">
        <f>SUM(B40:B45)</f>
        <v>700</v>
      </c>
      <c r="C46" s="133">
        <f>SUM(C40:C45)</f>
        <v>27.6</v>
      </c>
      <c r="D46" s="133">
        <f>SUM(D40:D45)</f>
        <v>25</v>
      </c>
      <c r="E46" s="133">
        <f>SUM(E40:E45)</f>
        <v>97.9</v>
      </c>
      <c r="F46" s="133">
        <f>SUM(F40:F45)</f>
        <v>746.5</v>
      </c>
      <c r="G46" s="141"/>
      <c r="H46" s="141"/>
    </row>
    <row r="47" spans="1:8" ht="14.65" customHeight="1">
      <c r="A47" s="181" t="s">
        <v>49</v>
      </c>
      <c r="B47" s="181"/>
      <c r="C47" s="181"/>
      <c r="D47" s="181"/>
      <c r="E47" s="181"/>
      <c r="F47" s="181"/>
      <c r="G47" s="181"/>
      <c r="H47" s="181"/>
    </row>
    <row r="48" spans="1:8" ht="12.2" customHeight="1">
      <c r="A48" s="134" t="s">
        <v>69</v>
      </c>
      <c r="B48" s="135">
        <v>175</v>
      </c>
      <c r="C48" s="136">
        <v>6.9</v>
      </c>
      <c r="D48" s="136">
        <v>11.4</v>
      </c>
      <c r="E48" s="136">
        <v>31.6</v>
      </c>
      <c r="F48" s="136">
        <v>290.8</v>
      </c>
      <c r="G48" s="138" t="s">
        <v>70</v>
      </c>
      <c r="H48" s="138" t="s">
        <v>58</v>
      </c>
    </row>
    <row r="49" spans="1:8" ht="12.2" customHeight="1">
      <c r="A49" s="134" t="s">
        <v>71</v>
      </c>
      <c r="B49" s="135">
        <v>180</v>
      </c>
      <c r="C49" s="136">
        <v>0.2</v>
      </c>
      <c r="D49" s="136">
        <v>0</v>
      </c>
      <c r="E49" s="136">
        <v>7.4</v>
      </c>
      <c r="F49" s="136">
        <v>31.1</v>
      </c>
      <c r="G49" s="138" t="s">
        <v>72</v>
      </c>
      <c r="H49" s="138">
        <v>2017</v>
      </c>
    </row>
    <row r="50" spans="1:8" s="130" customFormat="1" ht="12.2" customHeight="1">
      <c r="A50" s="106" t="s">
        <v>36</v>
      </c>
      <c r="B50" s="110">
        <v>20</v>
      </c>
      <c r="C50" s="111">
        <v>1.1200000000000001</v>
      </c>
      <c r="D50" s="111">
        <v>0.22</v>
      </c>
      <c r="E50" s="111">
        <v>9.8800000000000008</v>
      </c>
      <c r="F50" s="111">
        <v>45.98</v>
      </c>
      <c r="G50" s="112" t="s">
        <v>61</v>
      </c>
      <c r="H50" s="112">
        <v>2023</v>
      </c>
    </row>
    <row r="51" spans="1:8" ht="12.2" customHeight="1">
      <c r="A51" s="139" t="s">
        <v>37</v>
      </c>
      <c r="B51" s="140">
        <f>SUM(B48:B50)</f>
        <v>375</v>
      </c>
      <c r="C51" s="133">
        <f t="shared" ref="C51:F51" si="5">SUM(C48:C50)</f>
        <v>8.2200000000000006</v>
      </c>
      <c r="D51" s="133">
        <f t="shared" si="5"/>
        <v>11.620000000000001</v>
      </c>
      <c r="E51" s="133">
        <f t="shared" si="5"/>
        <v>48.88</v>
      </c>
      <c r="F51" s="133">
        <f t="shared" si="5"/>
        <v>367.88000000000005</v>
      </c>
      <c r="G51" s="141"/>
      <c r="H51" s="141"/>
    </row>
    <row r="52" spans="1:8" ht="21.6" customHeight="1">
      <c r="A52" s="178" t="s">
        <v>54</v>
      </c>
      <c r="B52" s="178"/>
      <c r="C52" s="147">
        <f>C51+C46+C38</f>
        <v>54.02</v>
      </c>
      <c r="D52" s="147">
        <f>D51+D46+D38</f>
        <v>56.620000000000005</v>
      </c>
      <c r="E52" s="147">
        <f>E51+E46+E38</f>
        <v>223.18</v>
      </c>
      <c r="F52" s="147">
        <f>F51+F46+F38</f>
        <v>1694.2800000000002</v>
      </c>
      <c r="G52" s="141"/>
      <c r="H52" s="141"/>
    </row>
    <row r="53" spans="1:8" ht="1.1499999999999999" customHeight="1"/>
    <row r="54" spans="1:8" s="130" customFormat="1" ht="28.35" customHeight="1">
      <c r="A54" s="182" t="s">
        <v>321</v>
      </c>
      <c r="B54" s="183"/>
      <c r="C54" s="183"/>
      <c r="D54" s="183"/>
      <c r="E54" s="183"/>
      <c r="F54" s="183"/>
      <c r="G54" s="183"/>
      <c r="H54" s="183"/>
    </row>
    <row r="55" spans="1:8" ht="13.35" customHeight="1">
      <c r="A55" s="185" t="s">
        <v>0</v>
      </c>
      <c r="B55" s="185" t="s">
        <v>1</v>
      </c>
      <c r="C55" s="184" t="s">
        <v>2</v>
      </c>
      <c r="D55" s="184"/>
      <c r="E55" s="184"/>
      <c r="F55" s="186" t="s">
        <v>3</v>
      </c>
      <c r="G55" s="185" t="s">
        <v>6</v>
      </c>
      <c r="H55" s="185" t="s">
        <v>7</v>
      </c>
    </row>
    <row r="56" spans="1:8" ht="26.65" customHeight="1">
      <c r="A56" s="185"/>
      <c r="B56" s="185"/>
      <c r="C56" s="133" t="s">
        <v>8</v>
      </c>
      <c r="D56" s="133" t="s">
        <v>9</v>
      </c>
      <c r="E56" s="133" t="s">
        <v>10</v>
      </c>
      <c r="F56" s="186"/>
      <c r="G56" s="185"/>
      <c r="H56" s="185"/>
    </row>
    <row r="57" spans="1:8" ht="14.65" customHeight="1">
      <c r="A57" s="181" t="s">
        <v>25</v>
      </c>
      <c r="B57" s="181"/>
      <c r="C57" s="181"/>
      <c r="D57" s="181"/>
      <c r="E57" s="181"/>
      <c r="F57" s="181"/>
      <c r="G57" s="181"/>
      <c r="H57" s="181"/>
    </row>
    <row r="58" spans="1:8" s="146" customFormat="1" ht="12.2" customHeight="1">
      <c r="A58" s="106" t="s">
        <v>403</v>
      </c>
      <c r="B58" s="142">
        <v>60</v>
      </c>
      <c r="C58" s="143">
        <v>0.5</v>
      </c>
      <c r="D58" s="143">
        <v>0.1</v>
      </c>
      <c r="E58" s="143">
        <v>1.5</v>
      </c>
      <c r="F58" s="143">
        <v>8.4</v>
      </c>
      <c r="G58" s="145" t="s">
        <v>398</v>
      </c>
      <c r="H58" s="145" t="s">
        <v>39</v>
      </c>
    </row>
    <row r="59" spans="1:8" s="150" customFormat="1" ht="12.2" customHeight="1">
      <c r="A59" s="13" t="s">
        <v>392</v>
      </c>
      <c r="B59" s="14">
        <v>150</v>
      </c>
      <c r="C59" s="9">
        <v>3.6</v>
      </c>
      <c r="D59" s="9">
        <v>5.3</v>
      </c>
      <c r="E59" s="9">
        <v>20.9</v>
      </c>
      <c r="F59" s="9">
        <v>191.6</v>
      </c>
      <c r="G59" s="149">
        <v>313</v>
      </c>
      <c r="H59" s="149">
        <v>2017</v>
      </c>
    </row>
    <row r="60" spans="1:8" s="150" customFormat="1" ht="12.2" customHeight="1">
      <c r="A60" s="13" t="s">
        <v>393</v>
      </c>
      <c r="B60" s="14">
        <v>100</v>
      </c>
      <c r="C60" s="9">
        <v>10.7</v>
      </c>
      <c r="D60" s="9">
        <v>10.4</v>
      </c>
      <c r="E60" s="9">
        <v>16.2</v>
      </c>
      <c r="F60" s="9">
        <v>181.4</v>
      </c>
      <c r="G60" s="149">
        <v>255</v>
      </c>
      <c r="H60" s="149">
        <v>2017</v>
      </c>
    </row>
    <row r="61" spans="1:8" ht="12.2" customHeight="1">
      <c r="A61" s="134" t="s">
        <v>75</v>
      </c>
      <c r="B61" s="135">
        <v>180</v>
      </c>
      <c r="C61" s="136">
        <v>0</v>
      </c>
      <c r="D61" s="136">
        <v>0</v>
      </c>
      <c r="E61" s="136">
        <f>7</f>
        <v>7</v>
      </c>
      <c r="F61" s="136">
        <f>27.9</f>
        <v>27.9</v>
      </c>
      <c r="G61" s="138" t="s">
        <v>76</v>
      </c>
      <c r="H61" s="138" t="s">
        <v>28</v>
      </c>
    </row>
    <row r="62" spans="1:8" s="130" customFormat="1" ht="12.2" customHeight="1">
      <c r="A62" s="106" t="s">
        <v>48</v>
      </c>
      <c r="B62" s="110">
        <v>40</v>
      </c>
      <c r="C62" s="111">
        <v>3.05</v>
      </c>
      <c r="D62" s="111">
        <v>0.25</v>
      </c>
      <c r="E62" s="111">
        <v>20.07</v>
      </c>
      <c r="F62" s="111">
        <v>94.73</v>
      </c>
      <c r="G62" s="112" t="s">
        <v>61</v>
      </c>
      <c r="H62" s="112">
        <v>2023</v>
      </c>
    </row>
    <row r="63" spans="1:8" ht="12.2" customHeight="1">
      <c r="A63" s="134" t="s">
        <v>36</v>
      </c>
      <c r="B63" s="135">
        <v>20</v>
      </c>
      <c r="C63" s="136">
        <v>1.3</v>
      </c>
      <c r="D63" s="136">
        <v>0.2</v>
      </c>
      <c r="E63" s="136">
        <v>8.5</v>
      </c>
      <c r="F63" s="136">
        <v>40.799999999999997</v>
      </c>
      <c r="G63" s="138" t="s">
        <v>61</v>
      </c>
      <c r="H63" s="138">
        <v>2023</v>
      </c>
    </row>
    <row r="64" spans="1:8" ht="21.6" customHeight="1">
      <c r="A64" s="139" t="s">
        <v>37</v>
      </c>
      <c r="B64" s="140">
        <f t="shared" ref="B64:F64" si="6">SUM(B58:B63)</f>
        <v>550</v>
      </c>
      <c r="C64" s="133">
        <f t="shared" si="6"/>
        <v>19.149999999999999</v>
      </c>
      <c r="D64" s="133">
        <f t="shared" si="6"/>
        <v>16.25</v>
      </c>
      <c r="E64" s="133">
        <f t="shared" si="6"/>
        <v>74.169999999999987</v>
      </c>
      <c r="F64" s="133">
        <f t="shared" si="6"/>
        <v>544.82999999999993</v>
      </c>
      <c r="G64" s="141"/>
      <c r="H64" s="141"/>
    </row>
    <row r="65" spans="1:8" ht="14.65" customHeight="1">
      <c r="A65" s="181" t="s">
        <v>38</v>
      </c>
      <c r="B65" s="181"/>
      <c r="C65" s="181"/>
      <c r="D65" s="181"/>
      <c r="E65" s="181"/>
      <c r="F65" s="181"/>
      <c r="G65" s="181"/>
      <c r="H65" s="181"/>
    </row>
    <row r="66" spans="1:8" ht="12.2" customHeight="1">
      <c r="A66" s="134" t="s">
        <v>77</v>
      </c>
      <c r="B66" s="135">
        <v>120</v>
      </c>
      <c r="C66" s="136">
        <v>0.5</v>
      </c>
      <c r="D66" s="136">
        <v>0.5</v>
      </c>
      <c r="E66" s="136">
        <v>11.8</v>
      </c>
      <c r="F66" s="136">
        <v>56.4</v>
      </c>
      <c r="G66" s="138" t="s">
        <v>35</v>
      </c>
      <c r="H66" s="138" t="s">
        <v>28</v>
      </c>
    </row>
    <row r="67" spans="1:8" ht="12.2" customHeight="1">
      <c r="A67" s="134" t="s">
        <v>78</v>
      </c>
      <c r="B67" s="135">
        <v>200</v>
      </c>
      <c r="C67" s="136">
        <v>1.4</v>
      </c>
      <c r="D67" s="136">
        <v>4.0999999999999996</v>
      </c>
      <c r="E67" s="136">
        <v>8</v>
      </c>
      <c r="F67" s="136">
        <v>74.5</v>
      </c>
      <c r="G67" s="138" t="s">
        <v>79</v>
      </c>
      <c r="H67" s="138">
        <v>2017</v>
      </c>
    </row>
    <row r="68" spans="1:8" ht="12.2" customHeight="1">
      <c r="A68" s="134" t="s">
        <v>80</v>
      </c>
      <c r="B68" s="135">
        <v>150</v>
      </c>
      <c r="C68" s="136">
        <v>2.8</v>
      </c>
      <c r="D68" s="136">
        <v>9.1999999999999993</v>
      </c>
      <c r="E68" s="136">
        <v>15.7</v>
      </c>
      <c r="F68" s="136">
        <v>163.30000000000001</v>
      </c>
      <c r="G68" s="138" t="s">
        <v>81</v>
      </c>
      <c r="H68" s="138">
        <v>2017</v>
      </c>
    </row>
    <row r="69" spans="1:8" ht="12.2" customHeight="1">
      <c r="A69" s="134" t="s">
        <v>82</v>
      </c>
      <c r="B69" s="135">
        <v>95</v>
      </c>
      <c r="C69" s="136">
        <v>12.1</v>
      </c>
      <c r="D69" s="136">
        <v>8</v>
      </c>
      <c r="E69" s="136">
        <v>13.3</v>
      </c>
      <c r="F69" s="136">
        <v>178.5</v>
      </c>
      <c r="G69" s="138" t="s">
        <v>84</v>
      </c>
      <c r="H69" s="138" t="s">
        <v>28</v>
      </c>
    </row>
    <row r="70" spans="1:8" ht="12.2" customHeight="1">
      <c r="A70" s="134" t="s">
        <v>85</v>
      </c>
      <c r="B70" s="135">
        <v>200</v>
      </c>
      <c r="C70" s="136">
        <v>0.6</v>
      </c>
      <c r="D70" s="136">
        <v>0.4</v>
      </c>
      <c r="E70" s="136">
        <v>31.6</v>
      </c>
      <c r="F70" s="136">
        <v>135.80000000000001</v>
      </c>
      <c r="G70" s="138" t="s">
        <v>53</v>
      </c>
      <c r="H70" s="138" t="s">
        <v>39</v>
      </c>
    </row>
    <row r="71" spans="1:8" s="130" customFormat="1" ht="12.2" customHeight="1">
      <c r="A71" s="106" t="s">
        <v>48</v>
      </c>
      <c r="B71" s="110">
        <v>40</v>
      </c>
      <c r="C71" s="111">
        <v>3.05</v>
      </c>
      <c r="D71" s="111">
        <v>0.25</v>
      </c>
      <c r="E71" s="111">
        <v>20.07</v>
      </c>
      <c r="F71" s="111">
        <v>94.73</v>
      </c>
      <c r="G71" s="112" t="s">
        <v>61</v>
      </c>
      <c r="H71" s="112">
        <v>2023</v>
      </c>
    </row>
    <row r="72" spans="1:8" s="130" customFormat="1" ht="12.2" customHeight="1">
      <c r="A72" s="106" t="s">
        <v>378</v>
      </c>
      <c r="B72" s="110">
        <v>200</v>
      </c>
      <c r="C72" s="111">
        <v>5.6</v>
      </c>
      <c r="D72" s="111">
        <v>4.9000000000000004</v>
      </c>
      <c r="E72" s="111">
        <v>9.3000000000000007</v>
      </c>
      <c r="F72" s="111">
        <v>104.8</v>
      </c>
      <c r="G72" s="112" t="s">
        <v>61</v>
      </c>
      <c r="H72" s="112" t="s">
        <v>74</v>
      </c>
    </row>
    <row r="73" spans="1:8" ht="21.6" customHeight="1">
      <c r="A73" s="139" t="s">
        <v>37</v>
      </c>
      <c r="B73" s="140">
        <f>SUM(B66:B72)</f>
        <v>1005</v>
      </c>
      <c r="C73" s="133">
        <f t="shared" ref="C73:F73" si="7">SUM(C66:C72)</f>
        <v>26.049999999999997</v>
      </c>
      <c r="D73" s="133">
        <f t="shared" si="7"/>
        <v>27.349999999999994</v>
      </c>
      <c r="E73" s="133">
        <f t="shared" si="7"/>
        <v>109.77</v>
      </c>
      <c r="F73" s="133">
        <f t="shared" si="7"/>
        <v>808.03</v>
      </c>
      <c r="G73" s="141"/>
      <c r="H73" s="141"/>
    </row>
    <row r="74" spans="1:8" ht="14.65" customHeight="1">
      <c r="A74" s="181" t="s">
        <v>49</v>
      </c>
      <c r="B74" s="181"/>
      <c r="C74" s="181"/>
      <c r="D74" s="181"/>
      <c r="E74" s="181"/>
      <c r="F74" s="181"/>
      <c r="G74" s="181"/>
      <c r="H74" s="181"/>
    </row>
    <row r="75" spans="1:8" ht="12.2" customHeight="1">
      <c r="A75" s="134" t="s">
        <v>86</v>
      </c>
      <c r="B75" s="135">
        <v>150</v>
      </c>
      <c r="C75" s="136">
        <v>12.5</v>
      </c>
      <c r="D75" s="136">
        <v>13</v>
      </c>
      <c r="E75" s="136">
        <v>27.9</v>
      </c>
      <c r="F75" s="136">
        <v>334.3</v>
      </c>
      <c r="G75" s="138" t="s">
        <v>87</v>
      </c>
      <c r="H75" s="138" t="s">
        <v>28</v>
      </c>
    </row>
    <row r="76" spans="1:8" ht="12.2" customHeight="1">
      <c r="A76" s="134" t="s">
        <v>32</v>
      </c>
      <c r="B76" s="135">
        <v>180</v>
      </c>
      <c r="C76" s="136">
        <v>3</v>
      </c>
      <c r="D76" s="136">
        <v>2.2000000000000002</v>
      </c>
      <c r="E76" s="136">
        <v>15.2</v>
      </c>
      <c r="F76" s="136">
        <v>93.1</v>
      </c>
      <c r="G76" s="138" t="s">
        <v>33</v>
      </c>
      <c r="H76" s="138" t="s">
        <v>28</v>
      </c>
    </row>
    <row r="77" spans="1:8" ht="12.2" customHeight="1">
      <c r="A77" s="139" t="s">
        <v>37</v>
      </c>
      <c r="B77" s="140">
        <f>SUM(B75:B76)</f>
        <v>330</v>
      </c>
      <c r="C77" s="133">
        <f t="shared" ref="C77:F77" si="8">SUM(C75:C76)</f>
        <v>15.5</v>
      </c>
      <c r="D77" s="133">
        <f t="shared" si="8"/>
        <v>15.2</v>
      </c>
      <c r="E77" s="133">
        <f t="shared" si="8"/>
        <v>43.099999999999994</v>
      </c>
      <c r="F77" s="133">
        <f t="shared" si="8"/>
        <v>427.4</v>
      </c>
      <c r="G77" s="141"/>
      <c r="H77" s="141"/>
    </row>
    <row r="78" spans="1:8" ht="21.6" customHeight="1">
      <c r="A78" s="178" t="s">
        <v>54</v>
      </c>
      <c r="B78" s="178"/>
      <c r="C78" s="147">
        <f>C77+C73+C64</f>
        <v>60.699999999999996</v>
      </c>
      <c r="D78" s="147">
        <f t="shared" ref="D78:F78" si="9">D77+D73+D64</f>
        <v>58.8</v>
      </c>
      <c r="E78" s="147">
        <f t="shared" si="9"/>
        <v>227.04</v>
      </c>
      <c r="F78" s="147">
        <f t="shared" si="9"/>
        <v>1780.2599999999998</v>
      </c>
      <c r="G78" s="141"/>
      <c r="H78" s="141"/>
    </row>
    <row r="79" spans="1:8" ht="1.1499999999999999" customHeight="1"/>
    <row r="80" spans="1:8" s="130" customFormat="1" ht="28.35" customHeight="1">
      <c r="A80" s="182" t="s">
        <v>322</v>
      </c>
      <c r="B80" s="183"/>
      <c r="C80" s="183"/>
      <c r="D80" s="183"/>
      <c r="E80" s="183"/>
      <c r="F80" s="183"/>
      <c r="G80" s="183"/>
      <c r="H80" s="183"/>
    </row>
    <row r="81" spans="1:8" ht="13.35" customHeight="1">
      <c r="A81" s="185" t="s">
        <v>0</v>
      </c>
      <c r="B81" s="185" t="s">
        <v>1</v>
      </c>
      <c r="C81" s="184" t="s">
        <v>2</v>
      </c>
      <c r="D81" s="184"/>
      <c r="E81" s="184"/>
      <c r="F81" s="186" t="s">
        <v>3</v>
      </c>
      <c r="G81" s="185" t="s">
        <v>6</v>
      </c>
      <c r="H81" s="185" t="s">
        <v>7</v>
      </c>
    </row>
    <row r="82" spans="1:8" ht="26.65" customHeight="1">
      <c r="A82" s="185"/>
      <c r="B82" s="185"/>
      <c r="C82" s="133" t="s">
        <v>8</v>
      </c>
      <c r="D82" s="133" t="s">
        <v>9</v>
      </c>
      <c r="E82" s="133" t="s">
        <v>10</v>
      </c>
      <c r="F82" s="186"/>
      <c r="G82" s="185"/>
      <c r="H82" s="185"/>
    </row>
    <row r="83" spans="1:8" ht="14.65" customHeight="1">
      <c r="A83" s="181" t="s">
        <v>25</v>
      </c>
      <c r="B83" s="181"/>
      <c r="C83" s="181"/>
      <c r="D83" s="181"/>
      <c r="E83" s="181"/>
      <c r="F83" s="181"/>
      <c r="G83" s="181"/>
      <c r="H83" s="181"/>
    </row>
    <row r="84" spans="1:8" ht="12.2" customHeight="1">
      <c r="A84" s="134" t="s">
        <v>379</v>
      </c>
      <c r="B84" s="135">
        <v>120</v>
      </c>
      <c r="C84" s="136">
        <v>1</v>
      </c>
      <c r="D84" s="136">
        <v>0.2</v>
      </c>
      <c r="E84" s="136">
        <v>9</v>
      </c>
      <c r="F84" s="136">
        <v>45.6</v>
      </c>
      <c r="G84" s="138" t="s">
        <v>73</v>
      </c>
      <c r="H84" s="138" t="s">
        <v>74</v>
      </c>
    </row>
    <row r="85" spans="1:8" ht="12.2" customHeight="1">
      <c r="A85" s="134" t="s">
        <v>114</v>
      </c>
      <c r="B85" s="135">
        <v>170</v>
      </c>
      <c r="C85" s="111">
        <v>12.8</v>
      </c>
      <c r="D85" s="111">
        <v>14.8</v>
      </c>
      <c r="E85" s="111">
        <v>29.8</v>
      </c>
      <c r="F85" s="111">
        <v>327.5</v>
      </c>
      <c r="G85" s="138" t="s">
        <v>115</v>
      </c>
      <c r="H85" s="138" t="s">
        <v>58</v>
      </c>
    </row>
    <row r="86" spans="1:8" ht="12.2" customHeight="1">
      <c r="A86" s="134" t="s">
        <v>380</v>
      </c>
      <c r="B86" s="135">
        <v>180</v>
      </c>
      <c r="C86" s="136">
        <v>5.2</v>
      </c>
      <c r="D86" s="136">
        <v>4.5</v>
      </c>
      <c r="E86" s="136">
        <v>7.2</v>
      </c>
      <c r="F86" s="136">
        <v>95.4</v>
      </c>
      <c r="G86" s="138" t="s">
        <v>68</v>
      </c>
      <c r="H86" s="138" t="s">
        <v>28</v>
      </c>
    </row>
    <row r="87" spans="1:8" s="130" customFormat="1" ht="12.2" customHeight="1">
      <c r="A87" s="106" t="s">
        <v>48</v>
      </c>
      <c r="B87" s="110">
        <v>30</v>
      </c>
      <c r="C87" s="111">
        <v>2.2999999999999998</v>
      </c>
      <c r="D87" s="111">
        <v>0.19</v>
      </c>
      <c r="E87" s="111">
        <v>15.05</v>
      </c>
      <c r="F87" s="111">
        <v>71.05</v>
      </c>
      <c r="G87" s="112" t="s">
        <v>61</v>
      </c>
      <c r="H87" s="112">
        <v>2023</v>
      </c>
    </row>
    <row r="88" spans="1:8" ht="12.2" customHeight="1">
      <c r="A88" s="134" t="s">
        <v>36</v>
      </c>
      <c r="B88" s="135">
        <v>20</v>
      </c>
      <c r="C88" s="136">
        <v>1.3</v>
      </c>
      <c r="D88" s="136">
        <v>0.2</v>
      </c>
      <c r="E88" s="136">
        <v>8.5</v>
      </c>
      <c r="F88" s="136">
        <v>40.799999999999997</v>
      </c>
      <c r="G88" s="138" t="s">
        <v>61</v>
      </c>
      <c r="H88" s="138" t="s">
        <v>117</v>
      </c>
    </row>
    <row r="89" spans="1:8" ht="12.2" customHeight="1">
      <c r="A89" s="139" t="s">
        <v>37</v>
      </c>
      <c r="B89" s="140">
        <f>SUM(B84:B88)</f>
        <v>520</v>
      </c>
      <c r="C89" s="133">
        <f t="shared" ref="C89:F89" si="10">SUM(C84:C88)</f>
        <v>22.6</v>
      </c>
      <c r="D89" s="133">
        <f t="shared" si="10"/>
        <v>19.89</v>
      </c>
      <c r="E89" s="133">
        <f t="shared" si="10"/>
        <v>69.55</v>
      </c>
      <c r="F89" s="133">
        <f t="shared" si="10"/>
        <v>580.34999999999991</v>
      </c>
      <c r="G89" s="141"/>
      <c r="H89" s="141"/>
    </row>
    <row r="90" spans="1:8" ht="14.65" customHeight="1">
      <c r="A90" s="181" t="s">
        <v>38</v>
      </c>
      <c r="B90" s="181"/>
      <c r="C90" s="181"/>
      <c r="D90" s="181"/>
      <c r="E90" s="181"/>
      <c r="F90" s="181"/>
      <c r="G90" s="181"/>
      <c r="H90" s="181"/>
    </row>
    <row r="91" spans="1:8" ht="12.2" customHeight="1">
      <c r="A91" s="134" t="s">
        <v>121</v>
      </c>
      <c r="B91" s="135">
        <v>60</v>
      </c>
      <c r="C91" s="136">
        <v>0.9</v>
      </c>
      <c r="D91" s="136">
        <v>3.7</v>
      </c>
      <c r="E91" s="136">
        <v>5.0999999999999996</v>
      </c>
      <c r="F91" s="136">
        <v>56.7</v>
      </c>
      <c r="G91" s="138" t="s">
        <v>122</v>
      </c>
      <c r="H91" s="138" t="s">
        <v>39</v>
      </c>
    </row>
    <row r="92" spans="1:8" ht="12.2" customHeight="1">
      <c r="A92" s="134" t="s">
        <v>124</v>
      </c>
      <c r="B92" s="135">
        <v>200</v>
      </c>
      <c r="C92" s="136">
        <v>2.6</v>
      </c>
      <c r="D92" s="136">
        <v>2.2999999999999998</v>
      </c>
      <c r="E92" s="136">
        <v>17.600000000000001</v>
      </c>
      <c r="F92" s="136">
        <v>101.7</v>
      </c>
      <c r="G92" s="138" t="s">
        <v>125</v>
      </c>
      <c r="H92" s="138" t="s">
        <v>28</v>
      </c>
    </row>
    <row r="93" spans="1:8" ht="12.2" customHeight="1">
      <c r="A93" s="134" t="s">
        <v>126</v>
      </c>
      <c r="B93" s="135">
        <v>150</v>
      </c>
      <c r="C93" s="136">
        <v>11.8</v>
      </c>
      <c r="D93" s="136">
        <v>18.2</v>
      </c>
      <c r="E93" s="136">
        <v>12.2</v>
      </c>
      <c r="F93" s="136">
        <v>302.39999999999998</v>
      </c>
      <c r="G93" s="138" t="s">
        <v>127</v>
      </c>
      <c r="H93" s="138" t="s">
        <v>39</v>
      </c>
    </row>
    <row r="94" spans="1:8" ht="12.2" customHeight="1">
      <c r="A94" s="134" t="s">
        <v>128</v>
      </c>
      <c r="B94" s="135">
        <v>200</v>
      </c>
      <c r="C94" s="136">
        <v>3.8</v>
      </c>
      <c r="D94" s="136">
        <v>3</v>
      </c>
      <c r="E94" s="136">
        <v>14.7</v>
      </c>
      <c r="F94" s="136">
        <v>102.3</v>
      </c>
      <c r="G94" s="138" t="s">
        <v>129</v>
      </c>
      <c r="H94" s="138" t="s">
        <v>28</v>
      </c>
    </row>
    <row r="95" spans="1:8" ht="12.2" customHeight="1">
      <c r="A95" s="134" t="s">
        <v>48</v>
      </c>
      <c r="B95" s="135">
        <v>40</v>
      </c>
      <c r="C95" s="136">
        <v>3.1</v>
      </c>
      <c r="D95" s="136">
        <v>0.2</v>
      </c>
      <c r="E95" s="136">
        <v>20.100000000000001</v>
      </c>
      <c r="F95" s="136">
        <v>94.7</v>
      </c>
      <c r="G95" s="138"/>
      <c r="H95" s="138" t="s">
        <v>117</v>
      </c>
    </row>
    <row r="96" spans="1:8" ht="12.2" customHeight="1">
      <c r="A96" s="134" t="s">
        <v>36</v>
      </c>
      <c r="B96" s="135">
        <v>20</v>
      </c>
      <c r="C96" s="136">
        <v>1.3</v>
      </c>
      <c r="D96" s="136">
        <v>0.2</v>
      </c>
      <c r="E96" s="136">
        <v>8.5</v>
      </c>
      <c r="F96" s="136">
        <v>40.799999999999997</v>
      </c>
      <c r="G96" s="138"/>
      <c r="H96" s="138" t="s">
        <v>117</v>
      </c>
    </row>
    <row r="97" spans="1:8" ht="12.2" customHeight="1">
      <c r="A97" s="134" t="s">
        <v>131</v>
      </c>
      <c r="B97" s="135">
        <v>30</v>
      </c>
      <c r="C97" s="136">
        <v>2.2999999999999998</v>
      </c>
      <c r="D97" s="136">
        <v>2.9</v>
      </c>
      <c r="E97" s="136">
        <v>22.3</v>
      </c>
      <c r="F97" s="136">
        <v>125.1</v>
      </c>
      <c r="G97" s="138"/>
      <c r="H97" s="138"/>
    </row>
    <row r="98" spans="1:8" ht="21.6" customHeight="1">
      <c r="A98" s="139" t="s">
        <v>37</v>
      </c>
      <c r="B98" s="140">
        <f>SUM(B91:B97)</f>
        <v>700</v>
      </c>
      <c r="C98" s="133">
        <f t="shared" ref="C98:F98" si="11">SUM(C91:C97)</f>
        <v>25.800000000000004</v>
      </c>
      <c r="D98" s="133">
        <f t="shared" si="11"/>
        <v>30.499999999999996</v>
      </c>
      <c r="E98" s="133">
        <f t="shared" si="11"/>
        <v>100.50000000000001</v>
      </c>
      <c r="F98" s="133">
        <f t="shared" si="11"/>
        <v>823.69999999999993</v>
      </c>
      <c r="G98" s="141"/>
      <c r="H98" s="141"/>
    </row>
    <row r="99" spans="1:8" ht="14.65" customHeight="1">
      <c r="A99" s="181" t="s">
        <v>49</v>
      </c>
      <c r="B99" s="181"/>
      <c r="C99" s="181"/>
      <c r="D99" s="181"/>
      <c r="E99" s="181"/>
      <c r="F99" s="181"/>
      <c r="G99" s="181"/>
      <c r="H99" s="181"/>
    </row>
    <row r="100" spans="1:8" ht="25.15" customHeight="1">
      <c r="A100" s="134" t="s">
        <v>133</v>
      </c>
      <c r="B100" s="135">
        <v>170</v>
      </c>
      <c r="C100" s="136">
        <v>7.7</v>
      </c>
      <c r="D100" s="136">
        <v>7.8</v>
      </c>
      <c r="E100" s="136">
        <v>30.2</v>
      </c>
      <c r="F100" s="136">
        <v>261.10000000000002</v>
      </c>
      <c r="G100" s="138" t="s">
        <v>134</v>
      </c>
      <c r="H100" s="138" t="s">
        <v>58</v>
      </c>
    </row>
    <row r="101" spans="1:8" ht="12.2" customHeight="1">
      <c r="A101" s="134" t="s">
        <v>136</v>
      </c>
      <c r="B101" s="135">
        <v>180</v>
      </c>
      <c r="C101" s="136">
        <v>0.2</v>
      </c>
      <c r="D101" s="136">
        <v>0</v>
      </c>
      <c r="E101" s="136">
        <v>9.1</v>
      </c>
      <c r="F101" s="136">
        <v>37.200000000000003</v>
      </c>
      <c r="G101" s="138" t="s">
        <v>137</v>
      </c>
      <c r="H101" s="138" t="s">
        <v>39</v>
      </c>
    </row>
    <row r="102" spans="1:8" ht="12.2" customHeight="1">
      <c r="A102" s="134" t="s">
        <v>36</v>
      </c>
      <c r="B102" s="135">
        <v>20</v>
      </c>
      <c r="C102" s="136">
        <v>1.1000000000000001</v>
      </c>
      <c r="D102" s="136">
        <v>0.2</v>
      </c>
      <c r="E102" s="136">
        <v>9.9</v>
      </c>
      <c r="F102" s="136">
        <v>46</v>
      </c>
      <c r="G102" s="138" t="s">
        <v>61</v>
      </c>
      <c r="H102" s="138">
        <v>2023</v>
      </c>
    </row>
    <row r="103" spans="1:8" ht="12.2" customHeight="1">
      <c r="A103" s="139" t="s">
        <v>37</v>
      </c>
      <c r="B103" s="140">
        <f>B100+B101+B102</f>
        <v>370</v>
      </c>
      <c r="C103" s="133">
        <f t="shared" ref="C103:F103" si="12">C100+C101+C102</f>
        <v>9</v>
      </c>
      <c r="D103" s="133">
        <f t="shared" si="12"/>
        <v>8</v>
      </c>
      <c r="E103" s="133">
        <f t="shared" si="12"/>
        <v>49.199999999999996</v>
      </c>
      <c r="F103" s="133">
        <f t="shared" si="12"/>
        <v>344.3</v>
      </c>
      <c r="G103" s="141"/>
      <c r="H103" s="141"/>
    </row>
    <row r="104" spans="1:8" ht="21.6" customHeight="1">
      <c r="A104" s="178" t="s">
        <v>54</v>
      </c>
      <c r="B104" s="178"/>
      <c r="C104" s="147">
        <f>C103+C98+C89</f>
        <v>57.400000000000006</v>
      </c>
      <c r="D104" s="147">
        <f t="shared" ref="D104:F104" si="13">D103+D98+D89</f>
        <v>58.39</v>
      </c>
      <c r="E104" s="147">
        <f t="shared" si="13"/>
        <v>219.25</v>
      </c>
      <c r="F104" s="147">
        <f t="shared" si="13"/>
        <v>1748.35</v>
      </c>
      <c r="G104" s="141"/>
      <c r="H104" s="141"/>
    </row>
    <row r="105" spans="1:8" s="130" customFormat="1" ht="28.35" customHeight="1">
      <c r="A105" s="182" t="s">
        <v>323</v>
      </c>
      <c r="B105" s="183"/>
      <c r="C105" s="183"/>
      <c r="D105" s="183"/>
      <c r="E105" s="183"/>
      <c r="F105" s="183"/>
      <c r="G105" s="183"/>
      <c r="H105" s="183"/>
    </row>
    <row r="106" spans="1:8" ht="13.35" customHeight="1">
      <c r="A106" s="185" t="s">
        <v>0</v>
      </c>
      <c r="B106" s="185" t="s">
        <v>1</v>
      </c>
      <c r="C106" s="184" t="s">
        <v>2</v>
      </c>
      <c r="D106" s="184"/>
      <c r="E106" s="184"/>
      <c r="F106" s="186" t="s">
        <v>3</v>
      </c>
      <c r="G106" s="185" t="s">
        <v>6</v>
      </c>
      <c r="H106" s="185" t="s">
        <v>7</v>
      </c>
    </row>
    <row r="107" spans="1:8" ht="26.65" customHeight="1">
      <c r="A107" s="185"/>
      <c r="B107" s="185"/>
      <c r="C107" s="133" t="s">
        <v>8</v>
      </c>
      <c r="D107" s="133" t="s">
        <v>9</v>
      </c>
      <c r="E107" s="133" t="s">
        <v>10</v>
      </c>
      <c r="F107" s="186"/>
      <c r="G107" s="185"/>
      <c r="H107" s="185"/>
    </row>
    <row r="108" spans="1:8" ht="14.65" customHeight="1">
      <c r="A108" s="181" t="s">
        <v>25</v>
      </c>
      <c r="B108" s="181"/>
      <c r="C108" s="181"/>
      <c r="D108" s="181"/>
      <c r="E108" s="181"/>
      <c r="F108" s="181"/>
      <c r="G108" s="181"/>
      <c r="H108" s="181"/>
    </row>
    <row r="109" spans="1:8" s="146" customFormat="1" ht="12.2" customHeight="1">
      <c r="A109" s="106" t="s">
        <v>399</v>
      </c>
      <c r="B109" s="142">
        <v>60</v>
      </c>
      <c r="C109" s="143">
        <v>0.5</v>
      </c>
      <c r="D109" s="143">
        <v>0.1</v>
      </c>
      <c r="E109" s="143">
        <v>1.5</v>
      </c>
      <c r="F109" s="143">
        <v>8.4</v>
      </c>
      <c r="G109" s="145" t="s">
        <v>398</v>
      </c>
      <c r="H109" s="145" t="s">
        <v>39</v>
      </c>
    </row>
    <row r="110" spans="1:8" ht="12.2" customHeight="1">
      <c r="A110" s="134" t="s">
        <v>139</v>
      </c>
      <c r="B110" s="135">
        <v>150</v>
      </c>
      <c r="C110" s="136">
        <v>3.1</v>
      </c>
      <c r="D110" s="136">
        <v>4</v>
      </c>
      <c r="E110" s="136">
        <v>20.9</v>
      </c>
      <c r="F110" s="136">
        <v>136.30000000000001</v>
      </c>
      <c r="G110" s="138" t="s">
        <v>140</v>
      </c>
      <c r="H110" s="138" t="s">
        <v>28</v>
      </c>
    </row>
    <row r="111" spans="1:8" ht="12.2" customHeight="1">
      <c r="A111" s="134" t="s">
        <v>141</v>
      </c>
      <c r="B111" s="135">
        <v>100</v>
      </c>
      <c r="C111" s="136">
        <v>13.6</v>
      </c>
      <c r="D111" s="136">
        <v>13.8</v>
      </c>
      <c r="E111" s="136">
        <v>18.899999999999999</v>
      </c>
      <c r="F111" s="136">
        <v>267.3</v>
      </c>
      <c r="G111" s="138" t="s">
        <v>142</v>
      </c>
      <c r="H111" s="138" t="s">
        <v>28</v>
      </c>
    </row>
    <row r="112" spans="1:8" ht="12.2" customHeight="1">
      <c r="A112" s="134" t="s">
        <v>143</v>
      </c>
      <c r="B112" s="135">
        <v>180</v>
      </c>
      <c r="C112" s="136">
        <v>0.1</v>
      </c>
      <c r="D112" s="136">
        <v>0.1</v>
      </c>
      <c r="E112" s="136">
        <v>10.199999999999999</v>
      </c>
      <c r="F112" s="136">
        <v>43.5</v>
      </c>
      <c r="G112" s="138" t="s">
        <v>144</v>
      </c>
      <c r="H112" s="138" t="s">
        <v>28</v>
      </c>
    </row>
    <row r="113" spans="1:8" ht="12.2" customHeight="1">
      <c r="A113" s="134" t="s">
        <v>48</v>
      </c>
      <c r="B113" s="135">
        <v>20</v>
      </c>
      <c r="C113" s="136">
        <v>1.5</v>
      </c>
      <c r="D113" s="136">
        <v>0.1</v>
      </c>
      <c r="E113" s="136">
        <v>10</v>
      </c>
      <c r="F113" s="136">
        <v>47.4</v>
      </c>
      <c r="G113" s="138"/>
      <c r="H113" s="138" t="s">
        <v>117</v>
      </c>
    </row>
    <row r="114" spans="1:8" ht="21.6" customHeight="1">
      <c r="A114" s="139" t="s">
        <v>37</v>
      </c>
      <c r="B114" s="140">
        <f>SUM(B109:B113)</f>
        <v>510</v>
      </c>
      <c r="C114" s="133">
        <f t="shared" ref="C114:F114" si="14">SUM(C109:C113)</f>
        <v>18.8</v>
      </c>
      <c r="D114" s="133">
        <f t="shared" si="14"/>
        <v>18.100000000000001</v>
      </c>
      <c r="E114" s="133">
        <f t="shared" si="14"/>
        <v>61.5</v>
      </c>
      <c r="F114" s="133">
        <f t="shared" si="14"/>
        <v>502.9</v>
      </c>
      <c r="G114" s="141"/>
      <c r="H114" s="141"/>
    </row>
    <row r="115" spans="1:8" ht="14.65" customHeight="1">
      <c r="A115" s="181" t="s">
        <v>38</v>
      </c>
      <c r="B115" s="181"/>
      <c r="C115" s="181"/>
      <c r="D115" s="181"/>
      <c r="E115" s="181"/>
      <c r="F115" s="181"/>
      <c r="G115" s="181"/>
      <c r="H115" s="181"/>
    </row>
    <row r="116" spans="1:8" ht="12.2" customHeight="1">
      <c r="A116" s="134" t="s">
        <v>381</v>
      </c>
      <c r="B116" s="135">
        <v>150</v>
      </c>
      <c r="C116" s="136">
        <v>1.4</v>
      </c>
      <c r="D116" s="136">
        <v>0.3</v>
      </c>
      <c r="E116" s="136">
        <v>12</v>
      </c>
      <c r="F116" s="136">
        <v>1.5</v>
      </c>
      <c r="G116" s="138" t="s">
        <v>35</v>
      </c>
      <c r="H116" s="138" t="s">
        <v>28</v>
      </c>
    </row>
    <row r="117" spans="1:8" ht="12.2" customHeight="1">
      <c r="A117" s="134" t="s">
        <v>147</v>
      </c>
      <c r="B117" s="135">
        <v>220</v>
      </c>
      <c r="C117" s="136">
        <v>11.3</v>
      </c>
      <c r="D117" s="136">
        <v>12.2</v>
      </c>
      <c r="E117" s="136">
        <v>12.8</v>
      </c>
      <c r="F117" s="136">
        <v>216.1</v>
      </c>
      <c r="G117" s="138" t="s">
        <v>83</v>
      </c>
      <c r="H117" s="138" t="s">
        <v>31</v>
      </c>
    </row>
    <row r="118" spans="1:8" ht="12.2" customHeight="1">
      <c r="A118" s="134" t="s">
        <v>149</v>
      </c>
      <c r="B118" s="135">
        <v>160</v>
      </c>
      <c r="C118" s="136">
        <v>11.5</v>
      </c>
      <c r="D118" s="136">
        <v>14.6</v>
      </c>
      <c r="E118" s="136">
        <v>37.200000000000003</v>
      </c>
      <c r="F118" s="136">
        <v>338</v>
      </c>
      <c r="G118" s="138" t="s">
        <v>150</v>
      </c>
      <c r="H118" s="138">
        <v>2017</v>
      </c>
    </row>
    <row r="119" spans="1:8" ht="12.2" customHeight="1">
      <c r="A119" s="134" t="s">
        <v>52</v>
      </c>
      <c r="B119" s="135">
        <v>200</v>
      </c>
      <c r="C119" s="136">
        <v>1</v>
      </c>
      <c r="D119" s="136">
        <v>0.2</v>
      </c>
      <c r="E119" s="136">
        <v>19.600000000000001</v>
      </c>
      <c r="F119" s="136">
        <v>83.4</v>
      </c>
      <c r="G119" s="138" t="s">
        <v>53</v>
      </c>
      <c r="H119" s="138" t="s">
        <v>28</v>
      </c>
    </row>
    <row r="120" spans="1:8" s="130" customFormat="1" ht="12.2" customHeight="1">
      <c r="A120" s="106" t="s">
        <v>48</v>
      </c>
      <c r="B120" s="110">
        <v>30</v>
      </c>
      <c r="C120" s="111">
        <v>2.2999999999999998</v>
      </c>
      <c r="D120" s="111">
        <v>0.19</v>
      </c>
      <c r="E120" s="111">
        <v>15.05</v>
      </c>
      <c r="F120" s="111">
        <v>71.05</v>
      </c>
      <c r="G120" s="112" t="s">
        <v>61</v>
      </c>
      <c r="H120" s="112">
        <v>2023</v>
      </c>
    </row>
    <row r="121" spans="1:8" ht="12.2" customHeight="1">
      <c r="A121" s="134" t="s">
        <v>36</v>
      </c>
      <c r="B121" s="135">
        <v>20</v>
      </c>
      <c r="C121" s="136">
        <v>1.3</v>
      </c>
      <c r="D121" s="136">
        <v>0.2</v>
      </c>
      <c r="E121" s="136">
        <v>8.5</v>
      </c>
      <c r="F121" s="136">
        <v>40.799999999999997</v>
      </c>
      <c r="G121" s="112" t="s">
        <v>61</v>
      </c>
      <c r="H121" s="138">
        <v>2023</v>
      </c>
    </row>
    <row r="122" spans="1:8" s="113" customFormat="1" ht="25.15" customHeight="1">
      <c r="A122" s="106" t="s">
        <v>382</v>
      </c>
      <c r="B122" s="110">
        <v>200</v>
      </c>
      <c r="C122" s="111">
        <v>5.6</v>
      </c>
      <c r="D122" s="111">
        <v>4.9000000000000004</v>
      </c>
      <c r="E122" s="111">
        <v>9.3000000000000007</v>
      </c>
      <c r="F122" s="111">
        <v>104.8</v>
      </c>
      <c r="G122" s="112" t="s">
        <v>61</v>
      </c>
      <c r="H122" s="112" t="s">
        <v>74</v>
      </c>
    </row>
    <row r="123" spans="1:8" ht="12.2" customHeight="1">
      <c r="A123" s="139" t="s">
        <v>37</v>
      </c>
      <c r="B123" s="140">
        <f>SUM(B116:B122)</f>
        <v>980</v>
      </c>
      <c r="C123" s="133">
        <f t="shared" ref="C123:F123" si="15">SUM(C116:C122)</f>
        <v>34.400000000000006</v>
      </c>
      <c r="D123" s="133">
        <f t="shared" si="15"/>
        <v>32.590000000000003</v>
      </c>
      <c r="E123" s="133">
        <f t="shared" si="15"/>
        <v>114.44999999999999</v>
      </c>
      <c r="F123" s="133">
        <f t="shared" si="15"/>
        <v>855.64999999999986</v>
      </c>
      <c r="G123" s="141"/>
      <c r="H123" s="141"/>
    </row>
    <row r="124" spans="1:8" ht="14.65" customHeight="1">
      <c r="A124" s="181" t="s">
        <v>49</v>
      </c>
      <c r="B124" s="181"/>
      <c r="C124" s="181"/>
      <c r="D124" s="181"/>
      <c r="E124" s="181"/>
      <c r="F124" s="181"/>
      <c r="G124" s="181"/>
      <c r="H124" s="181"/>
    </row>
    <row r="125" spans="1:8" ht="12.2" customHeight="1">
      <c r="A125" s="134" t="s">
        <v>153</v>
      </c>
      <c r="B125" s="135">
        <v>100</v>
      </c>
      <c r="C125" s="136">
        <v>0.4</v>
      </c>
      <c r="D125" s="136">
        <v>0.4</v>
      </c>
      <c r="E125" s="136">
        <v>9.8000000000000007</v>
      </c>
      <c r="F125" s="136">
        <v>47</v>
      </c>
      <c r="G125" s="138" t="s">
        <v>154</v>
      </c>
      <c r="H125" s="138" t="s">
        <v>28</v>
      </c>
    </row>
    <row r="126" spans="1:8" ht="12.2" customHeight="1">
      <c r="A126" s="134" t="s">
        <v>155</v>
      </c>
      <c r="B126" s="135">
        <v>75</v>
      </c>
      <c r="C126" s="111">
        <v>6.71</v>
      </c>
      <c r="D126" s="111">
        <v>7.52</v>
      </c>
      <c r="E126" s="111">
        <v>16.7</v>
      </c>
      <c r="F126" s="111">
        <v>159.15</v>
      </c>
      <c r="G126" s="138" t="s">
        <v>156</v>
      </c>
      <c r="H126" s="138" t="s">
        <v>31</v>
      </c>
    </row>
    <row r="127" spans="1:8" ht="12.2" customHeight="1">
      <c r="A127" s="134" t="s">
        <v>383</v>
      </c>
      <c r="B127" s="135">
        <v>180</v>
      </c>
      <c r="C127" s="136">
        <v>4.9000000000000004</v>
      </c>
      <c r="D127" s="136">
        <v>4.5</v>
      </c>
      <c r="E127" s="136">
        <v>19.399999999999999</v>
      </c>
      <c r="F127" s="136">
        <v>142.19999999999999</v>
      </c>
      <c r="G127" s="138" t="s">
        <v>68</v>
      </c>
      <c r="H127" s="138" t="s">
        <v>28</v>
      </c>
    </row>
    <row r="128" spans="1:8" ht="12.2" customHeight="1">
      <c r="A128" s="139" t="s">
        <v>37</v>
      </c>
      <c r="B128" s="140">
        <f>B125+B126+B127</f>
        <v>355</v>
      </c>
      <c r="C128" s="133">
        <f t="shared" ref="C128:F128" si="16">C125+C126+C127</f>
        <v>12.010000000000002</v>
      </c>
      <c r="D128" s="133">
        <f t="shared" si="16"/>
        <v>12.42</v>
      </c>
      <c r="E128" s="133">
        <f t="shared" si="16"/>
        <v>45.9</v>
      </c>
      <c r="F128" s="133">
        <f t="shared" si="16"/>
        <v>348.35</v>
      </c>
      <c r="G128" s="141"/>
      <c r="H128" s="141"/>
    </row>
    <row r="129" spans="1:8" ht="21.6" customHeight="1">
      <c r="A129" s="178" t="s">
        <v>54</v>
      </c>
      <c r="B129" s="178"/>
      <c r="C129" s="147">
        <f>C128+C123+C114</f>
        <v>65.210000000000008</v>
      </c>
      <c r="D129" s="147">
        <f t="shared" ref="D129:F129" si="17">D128+D123+D114</f>
        <v>63.110000000000007</v>
      </c>
      <c r="E129" s="147">
        <f t="shared" si="17"/>
        <v>221.85</v>
      </c>
      <c r="F129" s="147">
        <f t="shared" si="17"/>
        <v>1706.9</v>
      </c>
      <c r="G129" s="141"/>
      <c r="H129" s="141"/>
    </row>
    <row r="130" spans="1:8" s="130" customFormat="1" ht="28.35" customHeight="1">
      <c r="A130" s="182" t="s">
        <v>324</v>
      </c>
      <c r="B130" s="183"/>
      <c r="C130" s="183"/>
      <c r="D130" s="183"/>
      <c r="E130" s="183"/>
      <c r="F130" s="183"/>
      <c r="G130" s="183"/>
      <c r="H130" s="183"/>
    </row>
    <row r="131" spans="1:8" ht="13.35" customHeight="1">
      <c r="A131" s="185" t="s">
        <v>0</v>
      </c>
      <c r="B131" s="185" t="s">
        <v>1</v>
      </c>
      <c r="C131" s="184" t="s">
        <v>2</v>
      </c>
      <c r="D131" s="184"/>
      <c r="E131" s="184"/>
      <c r="F131" s="186" t="s">
        <v>3</v>
      </c>
      <c r="G131" s="185" t="s">
        <v>6</v>
      </c>
      <c r="H131" s="185" t="s">
        <v>7</v>
      </c>
    </row>
    <row r="132" spans="1:8" ht="26.65" customHeight="1">
      <c r="A132" s="185"/>
      <c r="B132" s="185"/>
      <c r="C132" s="133" t="s">
        <v>8</v>
      </c>
      <c r="D132" s="133" t="s">
        <v>9</v>
      </c>
      <c r="E132" s="133" t="s">
        <v>10</v>
      </c>
      <c r="F132" s="186"/>
      <c r="G132" s="185"/>
      <c r="H132" s="185"/>
    </row>
    <row r="133" spans="1:8" ht="14.65" customHeight="1">
      <c r="A133" s="181" t="s">
        <v>25</v>
      </c>
      <c r="B133" s="181"/>
      <c r="C133" s="181"/>
      <c r="D133" s="181"/>
      <c r="E133" s="181"/>
      <c r="F133" s="181"/>
      <c r="G133" s="181"/>
      <c r="H133" s="181"/>
    </row>
    <row r="134" spans="1:8" ht="12.2" customHeight="1">
      <c r="A134" s="134" t="s">
        <v>77</v>
      </c>
      <c r="B134" s="135">
        <v>100</v>
      </c>
      <c r="C134" s="136">
        <v>0.4</v>
      </c>
      <c r="D134" s="136">
        <v>0.4</v>
      </c>
      <c r="E134" s="136">
        <v>9.8000000000000007</v>
      </c>
      <c r="F134" s="136">
        <v>47</v>
      </c>
      <c r="G134" s="138" t="s">
        <v>35</v>
      </c>
      <c r="H134" s="138" t="s">
        <v>28</v>
      </c>
    </row>
    <row r="135" spans="1:8" ht="12.2" customHeight="1">
      <c r="A135" s="134" t="s">
        <v>159</v>
      </c>
      <c r="B135" s="135">
        <v>180</v>
      </c>
      <c r="C135" s="111">
        <v>10.6</v>
      </c>
      <c r="D135" s="111">
        <v>12.4</v>
      </c>
      <c r="E135" s="111">
        <v>44.8</v>
      </c>
      <c r="F135" s="111">
        <v>342.7</v>
      </c>
      <c r="G135" s="138" t="s">
        <v>160</v>
      </c>
      <c r="H135" s="138" t="s">
        <v>58</v>
      </c>
    </row>
    <row r="136" spans="1:8" ht="12.2" customHeight="1">
      <c r="A136" s="134" t="s">
        <v>161</v>
      </c>
      <c r="B136" s="135">
        <v>40</v>
      </c>
      <c r="C136" s="136">
        <v>5</v>
      </c>
      <c r="D136" s="136">
        <v>4.5</v>
      </c>
      <c r="E136" s="136">
        <v>0.3</v>
      </c>
      <c r="F136" s="136">
        <v>61.3</v>
      </c>
      <c r="G136" s="138" t="s">
        <v>162</v>
      </c>
      <c r="H136" s="138" t="s">
        <v>28</v>
      </c>
    </row>
    <row r="137" spans="1:8" ht="12.2" customHeight="1">
      <c r="A137" s="134" t="s">
        <v>163</v>
      </c>
      <c r="B137" s="135">
        <v>180</v>
      </c>
      <c r="C137" s="136">
        <v>1.5</v>
      </c>
      <c r="D137" s="136">
        <v>1.1000000000000001</v>
      </c>
      <c r="E137" s="136">
        <v>8.5</v>
      </c>
      <c r="F137" s="136">
        <v>50.4</v>
      </c>
      <c r="G137" s="138" t="s">
        <v>164</v>
      </c>
      <c r="H137" s="138">
        <v>2017</v>
      </c>
    </row>
    <row r="138" spans="1:8" ht="12.2" customHeight="1">
      <c r="A138" s="134" t="s">
        <v>36</v>
      </c>
      <c r="B138" s="135">
        <v>20</v>
      </c>
      <c r="C138" s="136">
        <v>1.3</v>
      </c>
      <c r="D138" s="136">
        <v>0.2</v>
      </c>
      <c r="E138" s="136">
        <v>8.5</v>
      </c>
      <c r="F138" s="136">
        <v>40.799999999999997</v>
      </c>
      <c r="G138" s="138" t="s">
        <v>61</v>
      </c>
      <c r="H138" s="138">
        <v>2023</v>
      </c>
    </row>
    <row r="139" spans="1:8" ht="12.2" customHeight="1">
      <c r="A139" s="139" t="s">
        <v>37</v>
      </c>
      <c r="B139" s="140">
        <f>SUM(B134:B138)</f>
        <v>520</v>
      </c>
      <c r="C139" s="133">
        <f t="shared" ref="C139:F139" si="18">SUM(C134:C138)</f>
        <v>18.8</v>
      </c>
      <c r="D139" s="133">
        <f t="shared" si="18"/>
        <v>18.600000000000001</v>
      </c>
      <c r="E139" s="133">
        <f t="shared" si="18"/>
        <v>71.899999999999991</v>
      </c>
      <c r="F139" s="133">
        <f t="shared" si="18"/>
        <v>542.19999999999993</v>
      </c>
      <c r="G139" s="141" t="s">
        <v>61</v>
      </c>
      <c r="H139" s="141">
        <v>2023</v>
      </c>
    </row>
    <row r="140" spans="1:8" ht="14.65" customHeight="1">
      <c r="A140" s="181" t="s">
        <v>38</v>
      </c>
      <c r="B140" s="181"/>
      <c r="C140" s="181"/>
      <c r="D140" s="181"/>
      <c r="E140" s="181"/>
      <c r="F140" s="181"/>
      <c r="G140" s="181"/>
      <c r="H140" s="181"/>
    </row>
    <row r="141" spans="1:8" ht="12.2" customHeight="1">
      <c r="A141" s="134" t="s">
        <v>165</v>
      </c>
      <c r="B141" s="135">
        <v>60</v>
      </c>
      <c r="C141" s="136">
        <v>0.8</v>
      </c>
      <c r="D141" s="136">
        <v>3</v>
      </c>
      <c r="E141" s="136">
        <v>4.2</v>
      </c>
      <c r="F141" s="136">
        <v>47.5</v>
      </c>
      <c r="G141" s="138" t="s">
        <v>166</v>
      </c>
      <c r="H141" s="138" t="s">
        <v>74</v>
      </c>
    </row>
    <row r="142" spans="1:8" ht="12.2" customHeight="1">
      <c r="A142" s="134" t="s">
        <v>168</v>
      </c>
      <c r="B142" s="135">
        <v>200</v>
      </c>
      <c r="C142" s="136">
        <v>4.5999999999999996</v>
      </c>
      <c r="D142" s="136">
        <v>4.3</v>
      </c>
      <c r="E142" s="136">
        <v>14.8</v>
      </c>
      <c r="F142" s="136">
        <v>116.8</v>
      </c>
      <c r="G142" s="138" t="s">
        <v>169</v>
      </c>
      <c r="H142" s="138" t="s">
        <v>28</v>
      </c>
    </row>
    <row r="143" spans="1:8" ht="12.2" customHeight="1">
      <c r="A143" s="134" t="s">
        <v>80</v>
      </c>
      <c r="B143" s="135">
        <v>150</v>
      </c>
      <c r="C143" s="136">
        <v>2.2999999999999998</v>
      </c>
      <c r="D143" s="136">
        <v>7.2</v>
      </c>
      <c r="E143" s="136">
        <v>13.3</v>
      </c>
      <c r="F143" s="136">
        <v>133.6</v>
      </c>
      <c r="G143" s="138" t="s">
        <v>81</v>
      </c>
      <c r="H143" s="138" t="s">
        <v>39</v>
      </c>
    </row>
    <row r="144" spans="1:8" ht="12.2" customHeight="1">
      <c r="A144" s="134" t="s">
        <v>172</v>
      </c>
      <c r="B144" s="135">
        <v>130</v>
      </c>
      <c r="C144" s="111">
        <v>6.9</v>
      </c>
      <c r="D144" s="111">
        <v>11.9</v>
      </c>
      <c r="E144" s="111">
        <v>33.799999999999997</v>
      </c>
      <c r="F144" s="111">
        <v>253.6</v>
      </c>
      <c r="G144" s="138" t="s">
        <v>173</v>
      </c>
      <c r="H144" s="138" t="s">
        <v>28</v>
      </c>
    </row>
    <row r="145" spans="1:8" ht="12.2" customHeight="1">
      <c r="A145" s="134" t="s">
        <v>380</v>
      </c>
      <c r="B145" s="135">
        <v>180</v>
      </c>
      <c r="C145" s="136">
        <v>5.2</v>
      </c>
      <c r="D145" s="136">
        <v>4.5</v>
      </c>
      <c r="E145" s="136">
        <v>7.2</v>
      </c>
      <c r="F145" s="136">
        <v>95.4</v>
      </c>
      <c r="G145" s="138" t="s">
        <v>68</v>
      </c>
      <c r="H145" s="138" t="s">
        <v>28</v>
      </c>
    </row>
    <row r="146" spans="1:8" s="130" customFormat="1" ht="12.2" customHeight="1">
      <c r="A146" s="106" t="s">
        <v>48</v>
      </c>
      <c r="B146" s="110">
        <v>30</v>
      </c>
      <c r="C146" s="111">
        <v>2.2999999999999998</v>
      </c>
      <c r="D146" s="111">
        <v>0.19</v>
      </c>
      <c r="E146" s="111">
        <v>15.05</v>
      </c>
      <c r="F146" s="111">
        <v>71.05</v>
      </c>
      <c r="G146" s="112" t="s">
        <v>61</v>
      </c>
      <c r="H146" s="112">
        <v>2023</v>
      </c>
    </row>
    <row r="147" spans="1:8" ht="12.2" customHeight="1">
      <c r="A147" s="134" t="s">
        <v>36</v>
      </c>
      <c r="B147" s="135">
        <v>30</v>
      </c>
      <c r="C147" s="136">
        <v>2</v>
      </c>
      <c r="D147" s="136">
        <v>0.3</v>
      </c>
      <c r="E147" s="136">
        <v>12.7</v>
      </c>
      <c r="F147" s="136">
        <v>61.2</v>
      </c>
      <c r="G147" s="138"/>
      <c r="H147" s="138" t="s">
        <v>117</v>
      </c>
    </row>
    <row r="148" spans="1:8" ht="21.6" customHeight="1">
      <c r="A148" s="139" t="s">
        <v>37</v>
      </c>
      <c r="B148" s="140">
        <f>SUM(B141:B147)</f>
        <v>780</v>
      </c>
      <c r="C148" s="133">
        <f t="shared" ref="C148:F148" si="19">SUM(C141:C147)</f>
        <v>24.1</v>
      </c>
      <c r="D148" s="133">
        <f t="shared" si="19"/>
        <v>31.39</v>
      </c>
      <c r="E148" s="133">
        <f t="shared" si="19"/>
        <v>101.05</v>
      </c>
      <c r="F148" s="133">
        <f t="shared" si="19"/>
        <v>779.15</v>
      </c>
      <c r="G148" s="141"/>
      <c r="H148" s="141"/>
    </row>
    <row r="149" spans="1:8" ht="14.65" customHeight="1">
      <c r="A149" s="181" t="s">
        <v>49</v>
      </c>
      <c r="B149" s="181"/>
      <c r="C149" s="181"/>
      <c r="D149" s="181"/>
      <c r="E149" s="181"/>
      <c r="F149" s="181"/>
      <c r="G149" s="181"/>
      <c r="H149" s="181"/>
    </row>
    <row r="150" spans="1:8" ht="12.2" customHeight="1">
      <c r="A150" s="134" t="s">
        <v>42</v>
      </c>
      <c r="B150" s="135">
        <v>150</v>
      </c>
      <c r="C150" s="111">
        <f>2.02*150/105</f>
        <v>2.8857142857142857</v>
      </c>
      <c r="D150" s="111">
        <f>3.96*150/105</f>
        <v>5.6571428571428575</v>
      </c>
      <c r="E150" s="111">
        <v>16.989999999999998</v>
      </c>
      <c r="F150" s="111">
        <v>105</v>
      </c>
      <c r="G150" s="138" t="s">
        <v>175</v>
      </c>
      <c r="H150" s="138">
        <v>2017</v>
      </c>
    </row>
    <row r="151" spans="1:8" ht="12.2" customHeight="1">
      <c r="A151" s="134" t="s">
        <v>176</v>
      </c>
      <c r="B151" s="135">
        <v>95</v>
      </c>
      <c r="C151" s="111">
        <f>4.88*95/105</f>
        <v>4.4152380952380952</v>
      </c>
      <c r="D151" s="111">
        <f>5.6*95/105</f>
        <v>5.0666666666666664</v>
      </c>
      <c r="E151" s="111">
        <f>7.61*95/105</f>
        <v>6.8852380952380958</v>
      </c>
      <c r="F151" s="111">
        <f>116*95/105</f>
        <v>104.95238095238095</v>
      </c>
      <c r="G151" s="138" t="s">
        <v>84</v>
      </c>
      <c r="H151" s="138" t="s">
        <v>28</v>
      </c>
    </row>
    <row r="152" spans="1:8" ht="12.2" customHeight="1">
      <c r="A152" s="134" t="s">
        <v>128</v>
      </c>
      <c r="B152" s="135">
        <v>180</v>
      </c>
      <c r="C152" s="111">
        <v>3.4</v>
      </c>
      <c r="D152" s="111">
        <v>2.7</v>
      </c>
      <c r="E152" s="111">
        <v>14.2</v>
      </c>
      <c r="F152" s="111">
        <v>95.9</v>
      </c>
      <c r="G152" s="138" t="s">
        <v>129</v>
      </c>
      <c r="H152" s="138" t="s">
        <v>28</v>
      </c>
    </row>
    <row r="153" spans="1:8" ht="12.2" customHeight="1">
      <c r="A153" s="134" t="s">
        <v>36</v>
      </c>
      <c r="B153" s="135">
        <v>20</v>
      </c>
      <c r="C153" s="111">
        <v>1.1200000000000001</v>
      </c>
      <c r="D153" s="111">
        <v>0.22</v>
      </c>
      <c r="E153" s="111">
        <v>9.8800000000000008</v>
      </c>
      <c r="F153" s="111">
        <v>45.98</v>
      </c>
      <c r="G153" s="138" t="s">
        <v>61</v>
      </c>
      <c r="H153" s="138">
        <v>2023</v>
      </c>
    </row>
    <row r="154" spans="1:8" ht="21.6" customHeight="1">
      <c r="A154" s="139" t="s">
        <v>37</v>
      </c>
      <c r="B154" s="140">
        <f>SUM(B150:B153)</f>
        <v>445</v>
      </c>
      <c r="C154" s="133">
        <f t="shared" ref="C154:F154" si="20">SUM(C150:C153)</f>
        <v>11.820952380952381</v>
      </c>
      <c r="D154" s="133">
        <f t="shared" si="20"/>
        <v>13.643809523809525</v>
      </c>
      <c r="E154" s="133">
        <f t="shared" si="20"/>
        <v>47.955238095238094</v>
      </c>
      <c r="F154" s="133">
        <f t="shared" si="20"/>
        <v>351.83238095238096</v>
      </c>
      <c r="G154" s="141"/>
      <c r="H154" s="141"/>
    </row>
    <row r="155" spans="1:8" ht="21.6" customHeight="1">
      <c r="A155" s="178" t="s">
        <v>54</v>
      </c>
      <c r="B155" s="178"/>
      <c r="C155" s="147">
        <f>C154+C148+C139</f>
        <v>54.720952380952383</v>
      </c>
      <c r="D155" s="147">
        <f t="shared" ref="D155:F155" si="21">D154+D148+D139</f>
        <v>63.633809523809525</v>
      </c>
      <c r="E155" s="147">
        <f t="shared" si="21"/>
        <v>220.90523809523808</v>
      </c>
      <c r="F155" s="147">
        <f t="shared" si="21"/>
        <v>1673.1823809523808</v>
      </c>
      <c r="G155" s="141"/>
      <c r="H155" s="141"/>
    </row>
    <row r="156" spans="1:8" s="130" customFormat="1" ht="28.35" customHeight="1">
      <c r="A156" s="182" t="s">
        <v>325</v>
      </c>
      <c r="B156" s="183"/>
      <c r="C156" s="183"/>
      <c r="D156" s="183"/>
      <c r="E156" s="183"/>
      <c r="F156" s="183"/>
      <c r="G156" s="183"/>
      <c r="H156" s="183"/>
    </row>
    <row r="157" spans="1:8" ht="13.35" customHeight="1">
      <c r="A157" s="185" t="s">
        <v>0</v>
      </c>
      <c r="B157" s="185" t="s">
        <v>1</v>
      </c>
      <c r="C157" s="184" t="s">
        <v>2</v>
      </c>
      <c r="D157" s="184"/>
      <c r="E157" s="184"/>
      <c r="F157" s="186" t="s">
        <v>3</v>
      </c>
      <c r="G157" s="185" t="s">
        <v>6</v>
      </c>
      <c r="H157" s="185" t="s">
        <v>7</v>
      </c>
    </row>
    <row r="158" spans="1:8" ht="26.65" customHeight="1">
      <c r="A158" s="185"/>
      <c r="B158" s="185"/>
      <c r="C158" s="133" t="s">
        <v>8</v>
      </c>
      <c r="D158" s="133" t="s">
        <v>9</v>
      </c>
      <c r="E158" s="133" t="s">
        <v>10</v>
      </c>
      <c r="F158" s="186"/>
      <c r="G158" s="185"/>
      <c r="H158" s="185"/>
    </row>
    <row r="159" spans="1:8" ht="14.65" customHeight="1">
      <c r="A159" s="181" t="s">
        <v>25</v>
      </c>
      <c r="B159" s="181"/>
      <c r="C159" s="181"/>
      <c r="D159" s="181"/>
      <c r="E159" s="181"/>
      <c r="F159" s="181"/>
      <c r="G159" s="181"/>
      <c r="H159" s="181"/>
    </row>
    <row r="160" spans="1:8" s="146" customFormat="1" ht="12.2" customHeight="1">
      <c r="A160" s="106" t="s">
        <v>397</v>
      </c>
      <c r="B160" s="142">
        <v>60</v>
      </c>
      <c r="C160" s="143">
        <v>0.7</v>
      </c>
      <c r="D160" s="143">
        <v>0.1</v>
      </c>
      <c r="E160" s="143">
        <v>2.2999999999999998</v>
      </c>
      <c r="F160" s="143">
        <v>14.4</v>
      </c>
      <c r="G160" s="145" t="s">
        <v>398</v>
      </c>
      <c r="H160" s="145" t="s">
        <v>39</v>
      </c>
    </row>
    <row r="161" spans="1:8" ht="12.2" customHeight="1">
      <c r="A161" s="134" t="s">
        <v>65</v>
      </c>
      <c r="B161" s="135">
        <v>200</v>
      </c>
      <c r="C161" s="136">
        <v>15.3</v>
      </c>
      <c r="D161" s="136">
        <v>16.5</v>
      </c>
      <c r="E161" s="136">
        <v>39.799999999999997</v>
      </c>
      <c r="F161" s="136">
        <v>399.4</v>
      </c>
      <c r="G161" s="138" t="s">
        <v>66</v>
      </c>
      <c r="H161" s="138" t="s">
        <v>28</v>
      </c>
    </row>
    <row r="162" spans="1:8" ht="12.2" customHeight="1">
      <c r="A162" s="134" t="s">
        <v>75</v>
      </c>
      <c r="B162" s="135">
        <v>200</v>
      </c>
      <c r="C162" s="136">
        <v>0</v>
      </c>
      <c r="D162" s="136">
        <v>0</v>
      </c>
      <c r="E162" s="136">
        <v>7.7</v>
      </c>
      <c r="F162" s="136">
        <v>31</v>
      </c>
      <c r="G162" s="138" t="s">
        <v>76</v>
      </c>
      <c r="H162" s="138" t="s">
        <v>28</v>
      </c>
    </row>
    <row r="163" spans="1:8" ht="12.2" customHeight="1">
      <c r="A163" s="134" t="s">
        <v>48</v>
      </c>
      <c r="B163" s="135">
        <v>20</v>
      </c>
      <c r="C163" s="136">
        <v>1.5</v>
      </c>
      <c r="D163" s="136">
        <v>0.1</v>
      </c>
      <c r="E163" s="136">
        <v>10</v>
      </c>
      <c r="F163" s="136">
        <v>47.4</v>
      </c>
      <c r="G163" s="138" t="s">
        <v>61</v>
      </c>
      <c r="H163" s="138">
        <v>2023</v>
      </c>
    </row>
    <row r="164" spans="1:8" ht="12.2" customHeight="1">
      <c r="A164" s="134" t="s">
        <v>36</v>
      </c>
      <c r="B164" s="135">
        <v>20</v>
      </c>
      <c r="C164" s="136">
        <v>1.3</v>
      </c>
      <c r="D164" s="136">
        <v>0.2</v>
      </c>
      <c r="E164" s="136">
        <v>8.5</v>
      </c>
      <c r="F164" s="136">
        <v>40.799999999999997</v>
      </c>
      <c r="G164" s="138" t="s">
        <v>61</v>
      </c>
      <c r="H164" s="138">
        <v>2023</v>
      </c>
    </row>
    <row r="165" spans="1:8" ht="12.2" customHeight="1">
      <c r="A165" s="139" t="s">
        <v>37</v>
      </c>
      <c r="B165" s="140">
        <f>SUM(B160:B164)</f>
        <v>500</v>
      </c>
      <c r="C165" s="133">
        <f t="shared" ref="C165:F165" si="22">SUM(C160:C164)</f>
        <v>18.8</v>
      </c>
      <c r="D165" s="133">
        <f t="shared" si="22"/>
        <v>16.900000000000002</v>
      </c>
      <c r="E165" s="133">
        <f t="shared" si="22"/>
        <v>68.3</v>
      </c>
      <c r="F165" s="133">
        <f t="shared" si="22"/>
        <v>532.99999999999989</v>
      </c>
      <c r="G165" s="141"/>
      <c r="H165" s="141"/>
    </row>
    <row r="166" spans="1:8" ht="14.65" customHeight="1">
      <c r="A166" s="181" t="s">
        <v>38</v>
      </c>
      <c r="B166" s="181"/>
      <c r="C166" s="181"/>
      <c r="D166" s="181"/>
      <c r="E166" s="181"/>
      <c r="F166" s="181"/>
      <c r="G166" s="181"/>
      <c r="H166" s="181"/>
    </row>
    <row r="167" spans="1:8" ht="25.15" customHeight="1">
      <c r="A167" s="134" t="s">
        <v>384</v>
      </c>
      <c r="B167" s="135">
        <v>150</v>
      </c>
      <c r="C167" s="136">
        <v>1.4</v>
      </c>
      <c r="D167" s="136">
        <v>0.3</v>
      </c>
      <c r="E167" s="136">
        <v>12</v>
      </c>
      <c r="F167" s="136">
        <v>1.5</v>
      </c>
      <c r="G167" s="138" t="s">
        <v>35</v>
      </c>
      <c r="H167" s="138" t="s">
        <v>28</v>
      </c>
    </row>
    <row r="168" spans="1:8" ht="12.2" customHeight="1">
      <c r="A168" s="134" t="s">
        <v>215</v>
      </c>
      <c r="B168" s="135">
        <v>200</v>
      </c>
      <c r="C168" s="136">
        <v>1.6</v>
      </c>
      <c r="D168" s="136">
        <v>4.0999999999999996</v>
      </c>
      <c r="E168" s="136">
        <v>11.7</v>
      </c>
      <c r="F168" s="136">
        <v>90.9</v>
      </c>
      <c r="G168" s="138" t="s">
        <v>216</v>
      </c>
      <c r="H168" s="138" t="s">
        <v>28</v>
      </c>
    </row>
    <row r="169" spans="1:8" ht="12.2" customHeight="1">
      <c r="A169" s="134" t="s">
        <v>217</v>
      </c>
      <c r="B169" s="135">
        <v>180</v>
      </c>
      <c r="C169" s="111">
        <v>15.4</v>
      </c>
      <c r="D169" s="111">
        <v>16</v>
      </c>
      <c r="E169" s="111">
        <v>42.4</v>
      </c>
      <c r="F169" s="111">
        <v>367</v>
      </c>
      <c r="G169" s="138" t="s">
        <v>218</v>
      </c>
      <c r="H169" s="138" t="s">
        <v>28</v>
      </c>
    </row>
    <row r="170" spans="1:8" ht="12.2" customHeight="1">
      <c r="A170" s="134" t="s">
        <v>163</v>
      </c>
      <c r="B170" s="135">
        <v>200</v>
      </c>
      <c r="C170" s="136">
        <v>1.5</v>
      </c>
      <c r="D170" s="136">
        <v>1.2</v>
      </c>
      <c r="E170" s="136">
        <v>12.3</v>
      </c>
      <c r="F170" s="136">
        <v>66.599999999999994</v>
      </c>
      <c r="G170" s="138" t="s">
        <v>164</v>
      </c>
      <c r="H170" s="138" t="s">
        <v>28</v>
      </c>
    </row>
    <row r="171" spans="1:8" s="130" customFormat="1" ht="12.2" customHeight="1">
      <c r="A171" s="106" t="s">
        <v>48</v>
      </c>
      <c r="B171" s="110">
        <v>30</v>
      </c>
      <c r="C171" s="111">
        <v>2.2999999999999998</v>
      </c>
      <c r="D171" s="111">
        <v>0.19</v>
      </c>
      <c r="E171" s="111">
        <v>15.05</v>
      </c>
      <c r="F171" s="111">
        <v>71.05</v>
      </c>
      <c r="G171" s="112" t="s">
        <v>61</v>
      </c>
      <c r="H171" s="112">
        <v>2023</v>
      </c>
    </row>
    <row r="172" spans="1:8" ht="12.2" customHeight="1">
      <c r="A172" s="134" t="s">
        <v>36</v>
      </c>
      <c r="B172" s="135">
        <v>20</v>
      </c>
      <c r="C172" s="136">
        <v>1.3</v>
      </c>
      <c r="D172" s="136">
        <v>0.2</v>
      </c>
      <c r="E172" s="136">
        <v>8.5</v>
      </c>
      <c r="F172" s="136">
        <v>40.799999999999997</v>
      </c>
      <c r="G172" s="112" t="s">
        <v>61</v>
      </c>
      <c r="H172" s="112">
        <v>2023</v>
      </c>
    </row>
    <row r="173" spans="1:8" ht="12.2" customHeight="1">
      <c r="A173" s="139" t="s">
        <v>37</v>
      </c>
      <c r="B173" s="140">
        <f t="shared" ref="B173:F173" si="23">SUM(B167:B172)</f>
        <v>780</v>
      </c>
      <c r="C173" s="133">
        <f t="shared" si="23"/>
        <v>23.5</v>
      </c>
      <c r="D173" s="133">
        <f t="shared" si="23"/>
        <v>21.99</v>
      </c>
      <c r="E173" s="133">
        <f t="shared" si="23"/>
        <v>101.94999999999999</v>
      </c>
      <c r="F173" s="133">
        <f t="shared" si="23"/>
        <v>637.84999999999991</v>
      </c>
      <c r="G173" s="141"/>
      <c r="H173" s="141"/>
    </row>
    <row r="174" spans="1:8" ht="14.65" customHeight="1">
      <c r="A174" s="181" t="s">
        <v>49</v>
      </c>
      <c r="B174" s="181"/>
      <c r="C174" s="181"/>
      <c r="D174" s="181"/>
      <c r="E174" s="181"/>
      <c r="F174" s="181"/>
      <c r="G174" s="181"/>
      <c r="H174" s="181"/>
    </row>
    <row r="175" spans="1:8" ht="25.15" customHeight="1">
      <c r="A175" s="134" t="s">
        <v>220</v>
      </c>
      <c r="B175" s="135">
        <v>150</v>
      </c>
      <c r="C175" s="136">
        <v>11.9</v>
      </c>
      <c r="D175" s="136">
        <v>13.9</v>
      </c>
      <c r="E175" s="136">
        <v>24.5</v>
      </c>
      <c r="F175" s="136">
        <v>321.39999999999998</v>
      </c>
      <c r="G175" s="138" t="s">
        <v>87</v>
      </c>
      <c r="H175" s="138" t="s">
        <v>28</v>
      </c>
    </row>
    <row r="176" spans="1:8" ht="12.2" customHeight="1">
      <c r="A176" s="134" t="s">
        <v>222</v>
      </c>
      <c r="B176" s="135">
        <v>180</v>
      </c>
      <c r="C176" s="136">
        <v>0.1</v>
      </c>
      <c r="D176" s="136">
        <v>0.1</v>
      </c>
      <c r="E176" s="136">
        <v>13.9</v>
      </c>
      <c r="F176" s="136">
        <v>58.2</v>
      </c>
      <c r="G176" s="138" t="s">
        <v>144</v>
      </c>
      <c r="H176" s="138">
        <v>2017</v>
      </c>
    </row>
    <row r="177" spans="1:8" ht="12.2" customHeight="1">
      <c r="A177" s="139" t="s">
        <v>37</v>
      </c>
      <c r="B177" s="140">
        <f>SUM(B175:B176)</f>
        <v>330</v>
      </c>
      <c r="C177" s="133">
        <f t="shared" ref="C177:F177" si="24">SUM(C175:C176)</f>
        <v>12</v>
      </c>
      <c r="D177" s="133">
        <f t="shared" si="24"/>
        <v>14</v>
      </c>
      <c r="E177" s="133">
        <f t="shared" si="24"/>
        <v>38.4</v>
      </c>
      <c r="F177" s="133">
        <f t="shared" si="24"/>
        <v>379.59999999999997</v>
      </c>
      <c r="G177" s="141"/>
      <c r="H177" s="141"/>
    </row>
    <row r="178" spans="1:8" ht="21.6" customHeight="1">
      <c r="A178" s="178" t="s">
        <v>54</v>
      </c>
      <c r="B178" s="178"/>
      <c r="C178" s="147">
        <f t="shared" ref="C178:F178" si="25">C177+C173+C165</f>
        <v>54.3</v>
      </c>
      <c r="D178" s="147">
        <f t="shared" si="25"/>
        <v>52.89</v>
      </c>
      <c r="E178" s="147">
        <f t="shared" si="25"/>
        <v>208.64999999999998</v>
      </c>
      <c r="F178" s="147">
        <f t="shared" si="25"/>
        <v>1550.4499999999998</v>
      </c>
      <c r="G178" s="141"/>
      <c r="H178" s="141"/>
    </row>
    <row r="179" spans="1:8" s="130" customFormat="1" ht="28.35" customHeight="1">
      <c r="A179" s="182" t="s">
        <v>326</v>
      </c>
      <c r="B179" s="183"/>
      <c r="C179" s="183"/>
      <c r="D179" s="183"/>
      <c r="E179" s="183"/>
      <c r="F179" s="183"/>
      <c r="G179" s="183"/>
      <c r="H179" s="183"/>
    </row>
    <row r="180" spans="1:8" ht="13.35" customHeight="1">
      <c r="A180" s="185" t="s">
        <v>0</v>
      </c>
      <c r="B180" s="185" t="s">
        <v>1</v>
      </c>
      <c r="C180" s="184" t="s">
        <v>2</v>
      </c>
      <c r="D180" s="184"/>
      <c r="E180" s="184"/>
      <c r="F180" s="186" t="s">
        <v>3</v>
      </c>
      <c r="G180" s="185" t="s">
        <v>6</v>
      </c>
      <c r="H180" s="185" t="s">
        <v>7</v>
      </c>
    </row>
    <row r="181" spans="1:8" ht="26.65" customHeight="1">
      <c r="A181" s="185"/>
      <c r="B181" s="185"/>
      <c r="C181" s="133" t="s">
        <v>8</v>
      </c>
      <c r="D181" s="133" t="s">
        <v>9</v>
      </c>
      <c r="E181" s="133" t="s">
        <v>10</v>
      </c>
      <c r="F181" s="186"/>
      <c r="G181" s="185"/>
      <c r="H181" s="185"/>
    </row>
    <row r="182" spans="1:8" ht="14.65" customHeight="1">
      <c r="A182" s="181" t="s">
        <v>25</v>
      </c>
      <c r="B182" s="181"/>
      <c r="C182" s="181"/>
      <c r="D182" s="181"/>
      <c r="E182" s="181"/>
      <c r="F182" s="181"/>
      <c r="G182" s="181"/>
      <c r="H182" s="181"/>
    </row>
    <row r="183" spans="1:8" ht="12.2" customHeight="1">
      <c r="A183" s="134" t="s">
        <v>225</v>
      </c>
      <c r="B183" s="135">
        <v>155</v>
      </c>
      <c r="C183" s="136">
        <v>4.7</v>
      </c>
      <c r="D183" s="136">
        <v>6.4</v>
      </c>
      <c r="E183" s="136">
        <v>24.5</v>
      </c>
      <c r="F183" s="136">
        <v>179.3</v>
      </c>
      <c r="G183" s="138" t="s">
        <v>226</v>
      </c>
      <c r="H183" s="138" t="s">
        <v>31</v>
      </c>
    </row>
    <row r="184" spans="1:8" s="150" customFormat="1" ht="12.2" customHeight="1">
      <c r="A184" s="13" t="s">
        <v>394</v>
      </c>
      <c r="B184" s="14">
        <v>55</v>
      </c>
      <c r="C184" s="9">
        <v>5.8</v>
      </c>
      <c r="D184" s="9">
        <v>11.6</v>
      </c>
      <c r="E184" s="9">
        <v>15.1</v>
      </c>
      <c r="F184" s="9">
        <v>198.2</v>
      </c>
      <c r="G184" s="149" t="s">
        <v>30</v>
      </c>
      <c r="H184" s="149" t="s">
        <v>31</v>
      </c>
    </row>
    <row r="185" spans="1:8" ht="12.2" customHeight="1">
      <c r="A185" s="134" t="s">
        <v>228</v>
      </c>
      <c r="B185" s="135">
        <v>200</v>
      </c>
      <c r="C185" s="136">
        <v>3.8</v>
      </c>
      <c r="D185" s="136">
        <v>3</v>
      </c>
      <c r="E185" s="136">
        <v>11.8</v>
      </c>
      <c r="F185" s="136">
        <v>90.7</v>
      </c>
      <c r="G185" s="138" t="s">
        <v>129</v>
      </c>
      <c r="H185" s="138" t="s">
        <v>28</v>
      </c>
    </row>
    <row r="186" spans="1:8" ht="12.2" customHeight="1">
      <c r="A186" s="134" t="s">
        <v>48</v>
      </c>
      <c r="B186" s="135">
        <v>20</v>
      </c>
      <c r="C186" s="136">
        <v>1.5</v>
      </c>
      <c r="D186" s="136">
        <v>0.1</v>
      </c>
      <c r="E186" s="136">
        <v>10</v>
      </c>
      <c r="F186" s="136">
        <v>47.4</v>
      </c>
      <c r="G186" s="138" t="s">
        <v>61</v>
      </c>
      <c r="H186" s="138" t="s">
        <v>117</v>
      </c>
    </row>
    <row r="187" spans="1:8" ht="12.2" customHeight="1">
      <c r="A187" s="134" t="s">
        <v>36</v>
      </c>
      <c r="B187" s="135">
        <v>20</v>
      </c>
      <c r="C187" s="136">
        <v>1.3</v>
      </c>
      <c r="D187" s="136">
        <v>0.2</v>
      </c>
      <c r="E187" s="136">
        <v>8.5</v>
      </c>
      <c r="F187" s="136">
        <v>40.799999999999997</v>
      </c>
      <c r="G187" s="138" t="s">
        <v>61</v>
      </c>
      <c r="H187" s="138" t="s">
        <v>117</v>
      </c>
    </row>
    <row r="188" spans="1:8" ht="12.2" customHeight="1">
      <c r="A188" s="134" t="s">
        <v>378</v>
      </c>
      <c r="B188" s="135">
        <v>200</v>
      </c>
      <c r="C188" s="136">
        <v>5.6</v>
      </c>
      <c r="D188" s="136">
        <v>4.9000000000000004</v>
      </c>
      <c r="E188" s="136">
        <v>9.3000000000000007</v>
      </c>
      <c r="F188" s="136">
        <v>104.8</v>
      </c>
      <c r="G188" s="138" t="s">
        <v>61</v>
      </c>
      <c r="H188" s="138" t="s">
        <v>74</v>
      </c>
    </row>
    <row r="189" spans="1:8" ht="12.2" customHeight="1">
      <c r="A189" s="139" t="s">
        <v>37</v>
      </c>
      <c r="B189" s="140">
        <f>SUM(B183:B188)</f>
        <v>650</v>
      </c>
      <c r="C189" s="133">
        <f t="shared" ref="C189:F189" si="26">SUM(C183:C188)</f>
        <v>22.700000000000003</v>
      </c>
      <c r="D189" s="133">
        <f t="shared" si="26"/>
        <v>26.200000000000003</v>
      </c>
      <c r="E189" s="133">
        <f t="shared" si="26"/>
        <v>79.2</v>
      </c>
      <c r="F189" s="133">
        <f t="shared" si="26"/>
        <v>661.19999999999993</v>
      </c>
      <c r="G189" s="141"/>
      <c r="H189" s="141"/>
    </row>
    <row r="190" spans="1:8" ht="14.65" customHeight="1">
      <c r="A190" s="181" t="s">
        <v>38</v>
      </c>
      <c r="B190" s="181"/>
      <c r="C190" s="181"/>
      <c r="D190" s="181"/>
      <c r="E190" s="181"/>
      <c r="F190" s="181"/>
      <c r="G190" s="181"/>
      <c r="H190" s="181"/>
    </row>
    <row r="191" spans="1:8" ht="12.2" customHeight="1">
      <c r="A191" s="134" t="s">
        <v>232</v>
      </c>
      <c r="B191" s="135">
        <v>120</v>
      </c>
      <c r="C191" s="136">
        <v>0.5</v>
      </c>
      <c r="D191" s="136">
        <v>0.5</v>
      </c>
      <c r="E191" s="136">
        <v>11.8</v>
      </c>
      <c r="F191" s="136">
        <v>56.4</v>
      </c>
      <c r="G191" s="138" t="s">
        <v>73</v>
      </c>
      <c r="H191" s="138" t="s">
        <v>74</v>
      </c>
    </row>
    <row r="192" spans="1:8" ht="12.2" customHeight="1">
      <c r="A192" s="134" t="s">
        <v>234</v>
      </c>
      <c r="B192" s="135">
        <v>200</v>
      </c>
      <c r="C192" s="136">
        <v>2.2000000000000002</v>
      </c>
      <c r="D192" s="136">
        <v>4.5</v>
      </c>
      <c r="E192" s="136">
        <v>10.8</v>
      </c>
      <c r="F192" s="136">
        <v>92.8</v>
      </c>
      <c r="G192" s="138" t="s">
        <v>235</v>
      </c>
      <c r="H192" s="138">
        <v>2017</v>
      </c>
    </row>
    <row r="193" spans="1:8" ht="12.2" customHeight="1">
      <c r="A193" s="134" t="s">
        <v>236</v>
      </c>
      <c r="B193" s="135">
        <v>150</v>
      </c>
      <c r="C193" s="136">
        <v>5.9</v>
      </c>
      <c r="D193" s="136">
        <v>4.9000000000000004</v>
      </c>
      <c r="E193" s="136">
        <v>24.4</v>
      </c>
      <c r="F193" s="136">
        <v>188.5</v>
      </c>
      <c r="G193" s="138" t="s">
        <v>237</v>
      </c>
      <c r="H193" s="138" t="s">
        <v>31</v>
      </c>
    </row>
    <row r="194" spans="1:8" ht="12.2" customHeight="1">
      <c r="A194" s="134" t="s">
        <v>238</v>
      </c>
      <c r="B194" s="135">
        <v>115</v>
      </c>
      <c r="C194" s="136">
        <v>12.6</v>
      </c>
      <c r="D194" s="136">
        <v>8.3000000000000007</v>
      </c>
      <c r="E194" s="136">
        <v>15.2</v>
      </c>
      <c r="F194" s="136">
        <v>191.5</v>
      </c>
      <c r="G194" s="138" t="s">
        <v>84</v>
      </c>
      <c r="H194" s="138" t="s">
        <v>28</v>
      </c>
    </row>
    <row r="195" spans="1:8" ht="12.2" customHeight="1">
      <c r="A195" s="134" t="s">
        <v>239</v>
      </c>
      <c r="B195" s="135">
        <v>200</v>
      </c>
      <c r="C195" s="136">
        <v>0.6</v>
      </c>
      <c r="D195" s="136">
        <v>0.4</v>
      </c>
      <c r="E195" s="136">
        <v>31.6</v>
      </c>
      <c r="F195" s="136">
        <v>135.80000000000001</v>
      </c>
      <c r="G195" s="138" t="s">
        <v>53</v>
      </c>
      <c r="H195" s="138" t="s">
        <v>28</v>
      </c>
    </row>
    <row r="196" spans="1:8" ht="12.2" customHeight="1">
      <c r="A196" s="134" t="s">
        <v>48</v>
      </c>
      <c r="B196" s="135">
        <v>40</v>
      </c>
      <c r="C196" s="136">
        <v>3.1</v>
      </c>
      <c r="D196" s="136">
        <v>0.2</v>
      </c>
      <c r="E196" s="136">
        <v>20.100000000000001</v>
      </c>
      <c r="F196" s="136">
        <v>94.7</v>
      </c>
      <c r="G196" s="138" t="s">
        <v>61</v>
      </c>
      <c r="H196" s="138">
        <v>2023</v>
      </c>
    </row>
    <row r="197" spans="1:8" ht="12.2" customHeight="1">
      <c r="A197" s="134" t="s">
        <v>36</v>
      </c>
      <c r="B197" s="135">
        <v>30</v>
      </c>
      <c r="C197" s="136">
        <v>2</v>
      </c>
      <c r="D197" s="136">
        <v>0.3</v>
      </c>
      <c r="E197" s="136">
        <v>12.7</v>
      </c>
      <c r="F197" s="136">
        <v>61.2</v>
      </c>
      <c r="G197" s="138" t="s">
        <v>61</v>
      </c>
      <c r="H197" s="138">
        <v>2023</v>
      </c>
    </row>
    <row r="198" spans="1:8" ht="21.6" customHeight="1">
      <c r="A198" s="139" t="s">
        <v>37</v>
      </c>
      <c r="B198" s="140">
        <f>SUM(B191:B197)</f>
        <v>855</v>
      </c>
      <c r="C198" s="133">
        <f t="shared" ref="C198:F198" si="27">SUM(C191:C197)</f>
        <v>26.900000000000006</v>
      </c>
      <c r="D198" s="133">
        <f t="shared" si="27"/>
        <v>19.100000000000001</v>
      </c>
      <c r="E198" s="133">
        <f t="shared" si="27"/>
        <v>126.60000000000001</v>
      </c>
      <c r="F198" s="133">
        <f t="shared" si="27"/>
        <v>820.90000000000009</v>
      </c>
      <c r="G198" s="141"/>
      <c r="H198" s="141"/>
    </row>
    <row r="199" spans="1:8" ht="14.65" customHeight="1">
      <c r="A199" s="181" t="s">
        <v>49</v>
      </c>
      <c r="B199" s="181"/>
      <c r="C199" s="181"/>
      <c r="D199" s="181"/>
      <c r="E199" s="181"/>
      <c r="F199" s="181"/>
      <c r="G199" s="181"/>
      <c r="H199" s="181"/>
    </row>
    <row r="200" spans="1:8" ht="12.2" customHeight="1">
      <c r="A200" s="134" t="s">
        <v>308</v>
      </c>
      <c r="B200" s="135">
        <v>85</v>
      </c>
      <c r="C200" s="136">
        <v>10.199999999999999</v>
      </c>
      <c r="D200" s="136">
        <v>9.6</v>
      </c>
      <c r="E200" s="136">
        <v>6.9</v>
      </c>
      <c r="F200" s="136">
        <v>166</v>
      </c>
      <c r="G200" s="138" t="s">
        <v>242</v>
      </c>
      <c r="H200" s="138">
        <v>2017</v>
      </c>
    </row>
    <row r="201" spans="1:8" ht="12.2" customHeight="1">
      <c r="A201" s="134" t="s">
        <v>46</v>
      </c>
      <c r="B201" s="135">
        <v>200</v>
      </c>
      <c r="C201" s="136">
        <v>0.3</v>
      </c>
      <c r="D201" s="136">
        <v>0</v>
      </c>
      <c r="E201" s="136">
        <v>36.200000000000003</v>
      </c>
      <c r="F201" s="136">
        <v>146.6</v>
      </c>
      <c r="G201" s="138" t="s">
        <v>47</v>
      </c>
      <c r="H201" s="138" t="s">
        <v>28</v>
      </c>
    </row>
    <row r="202" spans="1:8" ht="12.2" customHeight="1">
      <c r="A202" s="134" t="s">
        <v>131</v>
      </c>
      <c r="B202" s="135">
        <v>15</v>
      </c>
      <c r="C202" s="136">
        <v>1.1299999999999999</v>
      </c>
      <c r="D202" s="136">
        <v>1.47</v>
      </c>
      <c r="E202" s="136">
        <v>11.16</v>
      </c>
      <c r="F202" s="136">
        <v>62.55</v>
      </c>
      <c r="G202" s="138" t="s">
        <v>61</v>
      </c>
      <c r="H202" s="138">
        <v>2023</v>
      </c>
    </row>
    <row r="203" spans="1:8" ht="12.2" customHeight="1">
      <c r="A203" s="139" t="s">
        <v>37</v>
      </c>
      <c r="B203" s="140">
        <f>SUM(B200:B202)</f>
        <v>300</v>
      </c>
      <c r="C203" s="133">
        <f t="shared" ref="C203:F203" si="28">SUM(C200:C202)</f>
        <v>11.629999999999999</v>
      </c>
      <c r="D203" s="133">
        <f t="shared" si="28"/>
        <v>11.07</v>
      </c>
      <c r="E203" s="133">
        <f t="shared" si="28"/>
        <v>54.260000000000005</v>
      </c>
      <c r="F203" s="133">
        <f t="shared" si="28"/>
        <v>375.15000000000003</v>
      </c>
      <c r="G203" s="141"/>
      <c r="H203" s="141"/>
    </row>
    <row r="204" spans="1:8" ht="21.6" customHeight="1">
      <c r="A204" s="178" t="s">
        <v>54</v>
      </c>
      <c r="B204" s="178"/>
      <c r="C204" s="147">
        <f>C203+C198+C189</f>
        <v>61.230000000000004</v>
      </c>
      <c r="D204" s="147">
        <f t="shared" ref="D204:F204" si="29">D203+D198+D189</f>
        <v>56.370000000000005</v>
      </c>
      <c r="E204" s="147">
        <f t="shared" si="29"/>
        <v>260.06</v>
      </c>
      <c r="F204" s="147">
        <f t="shared" si="29"/>
        <v>1857.25</v>
      </c>
      <c r="G204" s="141"/>
      <c r="H204" s="141"/>
    </row>
    <row r="205" spans="1:8" s="130" customFormat="1" ht="28.35" customHeight="1">
      <c r="A205" s="182" t="s">
        <v>327</v>
      </c>
      <c r="B205" s="183"/>
      <c r="C205" s="183"/>
      <c r="D205" s="183"/>
      <c r="E205" s="183"/>
      <c r="F205" s="183"/>
      <c r="G205" s="183"/>
      <c r="H205" s="183"/>
    </row>
    <row r="206" spans="1:8" ht="13.35" customHeight="1">
      <c r="A206" s="185" t="s">
        <v>0</v>
      </c>
      <c r="B206" s="185" t="s">
        <v>1</v>
      </c>
      <c r="C206" s="184" t="s">
        <v>2</v>
      </c>
      <c r="D206" s="184"/>
      <c r="E206" s="184"/>
      <c r="F206" s="186" t="s">
        <v>3</v>
      </c>
      <c r="G206" s="185" t="s">
        <v>6</v>
      </c>
      <c r="H206" s="185" t="s">
        <v>7</v>
      </c>
    </row>
    <row r="207" spans="1:8" ht="26.65" customHeight="1">
      <c r="A207" s="185"/>
      <c r="B207" s="185"/>
      <c r="C207" s="133" t="s">
        <v>8</v>
      </c>
      <c r="D207" s="133" t="s">
        <v>9</v>
      </c>
      <c r="E207" s="133" t="s">
        <v>10</v>
      </c>
      <c r="F207" s="186"/>
      <c r="G207" s="185"/>
      <c r="H207" s="185"/>
    </row>
    <row r="208" spans="1:8" ht="14.65" customHeight="1">
      <c r="A208" s="181" t="s">
        <v>25</v>
      </c>
      <c r="B208" s="181"/>
      <c r="C208" s="181"/>
      <c r="D208" s="181"/>
      <c r="E208" s="181"/>
      <c r="F208" s="181"/>
      <c r="G208" s="181"/>
      <c r="H208" s="181"/>
    </row>
    <row r="209" spans="1:8" ht="12.2" customHeight="1">
      <c r="A209" s="134" t="s">
        <v>77</v>
      </c>
      <c r="B209" s="135">
        <v>100</v>
      </c>
      <c r="C209" s="136">
        <v>0.4</v>
      </c>
      <c r="D209" s="136">
        <v>0.4</v>
      </c>
      <c r="E209" s="136">
        <v>9.8000000000000007</v>
      </c>
      <c r="F209" s="136">
        <v>47</v>
      </c>
      <c r="G209" s="138" t="s">
        <v>35</v>
      </c>
      <c r="H209" s="138" t="s">
        <v>28</v>
      </c>
    </row>
    <row r="210" spans="1:8" ht="12.2" customHeight="1">
      <c r="A210" s="134" t="s">
        <v>246</v>
      </c>
      <c r="B210" s="135">
        <v>180</v>
      </c>
      <c r="C210" s="136">
        <v>14.7</v>
      </c>
      <c r="D210" s="136">
        <v>32.299999999999997</v>
      </c>
      <c r="E210" s="136">
        <v>22.2</v>
      </c>
      <c r="F210" s="136">
        <v>440.4</v>
      </c>
      <c r="G210" s="138" t="s">
        <v>247</v>
      </c>
      <c r="H210" s="138" t="s">
        <v>31</v>
      </c>
    </row>
    <row r="211" spans="1:8" ht="12.2" customHeight="1">
      <c r="A211" s="134" t="s">
        <v>385</v>
      </c>
      <c r="B211" s="135">
        <v>180</v>
      </c>
      <c r="C211" s="136">
        <v>4.9000000000000004</v>
      </c>
      <c r="D211" s="136">
        <v>4.5</v>
      </c>
      <c r="E211" s="136">
        <v>19.399999999999999</v>
      </c>
      <c r="F211" s="136">
        <v>142.19999999999999</v>
      </c>
      <c r="G211" s="138" t="s">
        <v>68</v>
      </c>
      <c r="H211" s="138" t="s">
        <v>28</v>
      </c>
    </row>
    <row r="212" spans="1:8" ht="12.2" customHeight="1">
      <c r="A212" s="134" t="s">
        <v>48</v>
      </c>
      <c r="B212" s="135">
        <v>40</v>
      </c>
      <c r="C212" s="136">
        <v>3.1</v>
      </c>
      <c r="D212" s="136">
        <v>0.2</v>
      </c>
      <c r="E212" s="136">
        <v>20.100000000000001</v>
      </c>
      <c r="F212" s="136">
        <v>94.7</v>
      </c>
      <c r="G212" s="138" t="s">
        <v>61</v>
      </c>
      <c r="H212" s="138">
        <v>2023</v>
      </c>
    </row>
    <row r="213" spans="1:8" ht="21.6" customHeight="1">
      <c r="A213" s="139" t="s">
        <v>37</v>
      </c>
      <c r="B213" s="140">
        <f>SUM(B209:B212)</f>
        <v>500</v>
      </c>
      <c r="C213" s="133">
        <f t="shared" ref="C213:F213" si="30">SUM(C209:C212)</f>
        <v>23.1</v>
      </c>
      <c r="D213" s="133">
        <f t="shared" si="30"/>
        <v>37.4</v>
      </c>
      <c r="E213" s="133">
        <f t="shared" si="30"/>
        <v>71.5</v>
      </c>
      <c r="F213" s="133">
        <f t="shared" si="30"/>
        <v>724.3</v>
      </c>
      <c r="G213" s="141"/>
      <c r="H213" s="141"/>
    </row>
    <row r="214" spans="1:8" ht="14.65" customHeight="1">
      <c r="A214" s="181" t="s">
        <v>38</v>
      </c>
      <c r="B214" s="181"/>
      <c r="C214" s="181"/>
      <c r="D214" s="181"/>
      <c r="E214" s="181"/>
      <c r="F214" s="181"/>
      <c r="G214" s="181"/>
      <c r="H214" s="181"/>
    </row>
    <row r="215" spans="1:8" s="146" customFormat="1" ht="12.2" customHeight="1">
      <c r="A215" s="106" t="s">
        <v>399</v>
      </c>
      <c r="B215" s="142">
        <v>60</v>
      </c>
      <c r="C215" s="143">
        <v>0.5</v>
      </c>
      <c r="D215" s="143">
        <v>0.1</v>
      </c>
      <c r="E215" s="143">
        <v>1.5</v>
      </c>
      <c r="F215" s="143">
        <v>8.4</v>
      </c>
      <c r="G215" s="145" t="s">
        <v>398</v>
      </c>
      <c r="H215" s="145" t="s">
        <v>39</v>
      </c>
    </row>
    <row r="216" spans="1:8" ht="12.2" customHeight="1">
      <c r="A216" s="134" t="s">
        <v>251</v>
      </c>
      <c r="B216" s="135">
        <v>200</v>
      </c>
      <c r="C216" s="111">
        <v>2.2000000000000002</v>
      </c>
      <c r="D216" s="111">
        <v>4.0999999999999996</v>
      </c>
      <c r="E216" s="111">
        <v>12.9</v>
      </c>
      <c r="F216" s="111">
        <v>88.4</v>
      </c>
      <c r="G216" s="138" t="s">
        <v>73</v>
      </c>
      <c r="H216" s="138" t="s">
        <v>74</v>
      </c>
    </row>
    <row r="217" spans="1:8" ht="12.2" customHeight="1">
      <c r="A217" s="134" t="s">
        <v>253</v>
      </c>
      <c r="B217" s="135">
        <v>150</v>
      </c>
      <c r="C217" s="111">
        <v>6</v>
      </c>
      <c r="D217" s="111">
        <v>9.4</v>
      </c>
      <c r="E217" s="111">
        <v>19.5</v>
      </c>
      <c r="F217" s="111">
        <v>177.2</v>
      </c>
      <c r="G217" s="138" t="s">
        <v>73</v>
      </c>
      <c r="H217" s="138" t="s">
        <v>250</v>
      </c>
    </row>
    <row r="218" spans="1:8" ht="12.2" customHeight="1">
      <c r="A218" s="134" t="s">
        <v>254</v>
      </c>
      <c r="B218" s="135">
        <v>90</v>
      </c>
      <c r="C218" s="111">
        <v>9.5</v>
      </c>
      <c r="D218" s="111">
        <v>8.1999999999999993</v>
      </c>
      <c r="E218" s="111">
        <v>12</v>
      </c>
      <c r="F218" s="111">
        <v>160.1</v>
      </c>
      <c r="G218" s="138" t="s">
        <v>73</v>
      </c>
      <c r="H218" s="138" t="s">
        <v>74</v>
      </c>
    </row>
    <row r="219" spans="1:8" ht="12.2" customHeight="1">
      <c r="A219" s="134" t="s">
        <v>255</v>
      </c>
      <c r="B219" s="135">
        <v>180</v>
      </c>
      <c r="C219" s="111">
        <v>0.3</v>
      </c>
      <c r="D219" s="111">
        <v>0.1</v>
      </c>
      <c r="E219" s="111">
        <v>20.2</v>
      </c>
      <c r="F219" s="111">
        <v>89.5</v>
      </c>
      <c r="G219" s="138" t="s">
        <v>73</v>
      </c>
      <c r="H219" s="138" t="s">
        <v>74</v>
      </c>
    </row>
    <row r="220" spans="1:8" ht="12.2" customHeight="1">
      <c r="A220" s="134" t="s">
        <v>48</v>
      </c>
      <c r="B220" s="135">
        <v>40</v>
      </c>
      <c r="C220" s="111">
        <v>3.05</v>
      </c>
      <c r="D220" s="111">
        <v>0.25</v>
      </c>
      <c r="E220" s="111">
        <v>20.07</v>
      </c>
      <c r="F220" s="111">
        <v>94.73</v>
      </c>
      <c r="G220" s="138" t="s">
        <v>61</v>
      </c>
      <c r="H220" s="138">
        <v>2023</v>
      </c>
    </row>
    <row r="221" spans="1:8" ht="12.2" customHeight="1">
      <c r="A221" s="134" t="s">
        <v>36</v>
      </c>
      <c r="B221" s="135">
        <v>40</v>
      </c>
      <c r="C221" s="111">
        <v>2.65</v>
      </c>
      <c r="D221" s="111">
        <v>0.35</v>
      </c>
      <c r="E221" s="111">
        <v>16.96</v>
      </c>
      <c r="F221" s="111">
        <v>81.58</v>
      </c>
      <c r="G221" s="138" t="s">
        <v>61</v>
      </c>
      <c r="H221" s="138">
        <v>2023</v>
      </c>
    </row>
    <row r="222" spans="1:8" ht="21.6" customHeight="1">
      <c r="A222" s="139" t="s">
        <v>37</v>
      </c>
      <c r="B222" s="140">
        <f>SUM(B215:B221)</f>
        <v>760</v>
      </c>
      <c r="C222" s="133">
        <f t="shared" ref="C222:F222" si="31">SUM(C215:C221)</f>
        <v>24.2</v>
      </c>
      <c r="D222" s="133">
        <f t="shared" si="31"/>
        <v>22.5</v>
      </c>
      <c r="E222" s="133">
        <f t="shared" si="31"/>
        <v>103.13</v>
      </c>
      <c r="F222" s="133">
        <f t="shared" si="31"/>
        <v>699.91000000000008</v>
      </c>
      <c r="G222" s="141"/>
      <c r="H222" s="141"/>
    </row>
    <row r="223" spans="1:8" ht="14.65" customHeight="1">
      <c r="A223" s="181" t="s">
        <v>49</v>
      </c>
      <c r="B223" s="181"/>
      <c r="C223" s="181"/>
      <c r="D223" s="181"/>
      <c r="E223" s="181"/>
      <c r="F223" s="181"/>
      <c r="G223" s="181"/>
      <c r="H223" s="181"/>
    </row>
    <row r="224" spans="1:8" ht="12.2" customHeight="1">
      <c r="A224" s="134" t="s">
        <v>256</v>
      </c>
      <c r="B224" s="135">
        <v>100</v>
      </c>
      <c r="C224" s="111">
        <v>6.58</v>
      </c>
      <c r="D224" s="111">
        <v>6.91</v>
      </c>
      <c r="E224" s="111">
        <v>29.73</v>
      </c>
      <c r="F224" s="111">
        <v>205.18</v>
      </c>
      <c r="G224" s="138" t="s">
        <v>61</v>
      </c>
      <c r="H224" s="138">
        <v>2023</v>
      </c>
    </row>
    <row r="225" spans="1:8" ht="12.2" customHeight="1">
      <c r="A225" s="134" t="s">
        <v>257</v>
      </c>
      <c r="B225" s="135">
        <v>20</v>
      </c>
      <c r="C225" s="136">
        <v>4.6399999999999997</v>
      </c>
      <c r="D225" s="136">
        <v>5.9</v>
      </c>
      <c r="E225" s="136">
        <v>0</v>
      </c>
      <c r="F225" s="136">
        <v>72.8</v>
      </c>
      <c r="G225" s="138" t="s">
        <v>258</v>
      </c>
      <c r="H225" s="138">
        <v>2017</v>
      </c>
    </row>
    <row r="226" spans="1:8" ht="12.2" customHeight="1">
      <c r="A226" s="134" t="s">
        <v>75</v>
      </c>
      <c r="B226" s="135">
        <v>180</v>
      </c>
      <c r="C226" s="136">
        <v>0</v>
      </c>
      <c r="D226" s="136">
        <v>0</v>
      </c>
      <c r="E226" s="136">
        <v>7</v>
      </c>
      <c r="F226" s="136">
        <v>27.9</v>
      </c>
      <c r="G226" s="138" t="s">
        <v>76</v>
      </c>
      <c r="H226" s="138">
        <v>2017</v>
      </c>
    </row>
    <row r="227" spans="1:8" ht="12.2" customHeight="1">
      <c r="A227" s="139" t="s">
        <v>37</v>
      </c>
      <c r="B227" s="151">
        <f>SUM(B224:B226)</f>
        <v>300</v>
      </c>
      <c r="C227" s="133">
        <f t="shared" ref="C227:F227" si="32">SUM(C224:C226)</f>
        <v>11.219999999999999</v>
      </c>
      <c r="D227" s="133">
        <f t="shared" si="32"/>
        <v>12.81</v>
      </c>
      <c r="E227" s="133">
        <f t="shared" si="32"/>
        <v>36.730000000000004</v>
      </c>
      <c r="F227" s="133">
        <f t="shared" si="32"/>
        <v>305.88</v>
      </c>
      <c r="G227" s="141"/>
      <c r="H227" s="141"/>
    </row>
    <row r="228" spans="1:8" ht="21.6" customHeight="1">
      <c r="A228" s="178" t="s">
        <v>54</v>
      </c>
      <c r="B228" s="178"/>
      <c r="C228" s="147">
        <f>C227+C222+C213</f>
        <v>58.52</v>
      </c>
      <c r="D228" s="147">
        <f t="shared" ref="D228:F228" si="33">D227+D222+D213</f>
        <v>72.710000000000008</v>
      </c>
      <c r="E228" s="147">
        <f t="shared" si="33"/>
        <v>211.36</v>
      </c>
      <c r="F228" s="147">
        <f t="shared" si="33"/>
        <v>1730.0900000000001</v>
      </c>
      <c r="G228" s="141"/>
      <c r="H228" s="141"/>
    </row>
    <row r="229" spans="1:8" ht="1.1499999999999999" customHeight="1"/>
    <row r="230" spans="1:8" s="130" customFormat="1" ht="28.35" customHeight="1">
      <c r="A230" s="182" t="s">
        <v>328</v>
      </c>
      <c r="B230" s="183"/>
      <c r="C230" s="183"/>
      <c r="D230" s="183"/>
      <c r="E230" s="183"/>
      <c r="F230" s="183"/>
      <c r="G230" s="183"/>
      <c r="H230" s="183"/>
    </row>
    <row r="231" spans="1:8" ht="13.35" customHeight="1">
      <c r="A231" s="185" t="s">
        <v>0</v>
      </c>
      <c r="B231" s="185" t="s">
        <v>1</v>
      </c>
      <c r="C231" s="184" t="s">
        <v>2</v>
      </c>
      <c r="D231" s="184"/>
      <c r="E231" s="184"/>
      <c r="F231" s="186" t="s">
        <v>3</v>
      </c>
      <c r="G231" s="185" t="s">
        <v>6</v>
      </c>
      <c r="H231" s="185" t="s">
        <v>7</v>
      </c>
    </row>
    <row r="232" spans="1:8" ht="26.65" customHeight="1">
      <c r="A232" s="185"/>
      <c r="B232" s="185"/>
      <c r="C232" s="133" t="s">
        <v>8</v>
      </c>
      <c r="D232" s="133" t="s">
        <v>9</v>
      </c>
      <c r="E232" s="133" t="s">
        <v>10</v>
      </c>
      <c r="F232" s="186"/>
      <c r="G232" s="185"/>
      <c r="H232" s="185"/>
    </row>
    <row r="233" spans="1:8" ht="14.65" customHeight="1">
      <c r="A233" s="181" t="s">
        <v>25</v>
      </c>
      <c r="B233" s="181"/>
      <c r="C233" s="181"/>
      <c r="D233" s="181"/>
      <c r="E233" s="181"/>
      <c r="F233" s="181"/>
      <c r="G233" s="181"/>
      <c r="H233" s="181"/>
    </row>
    <row r="234" spans="1:8" ht="12.2" customHeight="1">
      <c r="A234" s="134" t="s">
        <v>285</v>
      </c>
      <c r="B234" s="135">
        <v>60</v>
      </c>
      <c r="C234" s="111">
        <v>1.1000000000000001</v>
      </c>
      <c r="D234" s="111">
        <v>3.1</v>
      </c>
      <c r="E234" s="111">
        <v>3.7</v>
      </c>
      <c r="F234" s="111">
        <v>47.3</v>
      </c>
      <c r="G234" s="138" t="s">
        <v>60</v>
      </c>
      <c r="H234" s="138" t="s">
        <v>58</v>
      </c>
    </row>
    <row r="235" spans="1:8" ht="12.2" customHeight="1">
      <c r="A235" s="134" t="s">
        <v>287</v>
      </c>
      <c r="B235" s="135">
        <v>150</v>
      </c>
      <c r="C235" s="111">
        <v>5.7</v>
      </c>
      <c r="D235" s="111">
        <v>8</v>
      </c>
      <c r="E235" s="111">
        <v>20.5</v>
      </c>
      <c r="F235" s="111">
        <v>205.3</v>
      </c>
      <c r="G235" s="138" t="s">
        <v>73</v>
      </c>
      <c r="H235" s="138" t="s">
        <v>74</v>
      </c>
    </row>
    <row r="236" spans="1:8" ht="12.2" customHeight="1">
      <c r="A236" s="134" t="s">
        <v>288</v>
      </c>
      <c r="B236" s="135">
        <v>95</v>
      </c>
      <c r="C236" s="111">
        <v>9.6999999999999993</v>
      </c>
      <c r="D236" s="111">
        <v>8.3000000000000007</v>
      </c>
      <c r="E236" s="111">
        <v>5.8</v>
      </c>
      <c r="F236" s="111">
        <v>149.30000000000001</v>
      </c>
      <c r="G236" s="138" t="s">
        <v>289</v>
      </c>
      <c r="H236" s="138" t="s">
        <v>31</v>
      </c>
    </row>
    <row r="237" spans="1:8" ht="12.2" customHeight="1">
      <c r="A237" s="134" t="s">
        <v>52</v>
      </c>
      <c r="B237" s="135">
        <v>200</v>
      </c>
      <c r="C237" s="111">
        <v>1</v>
      </c>
      <c r="D237" s="111">
        <v>0.2</v>
      </c>
      <c r="E237" s="111">
        <v>19.600000000000001</v>
      </c>
      <c r="F237" s="111">
        <v>83.4</v>
      </c>
      <c r="G237" s="138" t="s">
        <v>53</v>
      </c>
      <c r="H237" s="138">
        <v>2017</v>
      </c>
    </row>
    <row r="238" spans="1:8" ht="12.2" customHeight="1">
      <c r="A238" s="134" t="s">
        <v>36</v>
      </c>
      <c r="B238" s="135">
        <v>20</v>
      </c>
      <c r="C238" s="111">
        <v>1.1200000000000001</v>
      </c>
      <c r="D238" s="111">
        <v>0.22</v>
      </c>
      <c r="E238" s="111">
        <v>9.8800000000000008</v>
      </c>
      <c r="F238" s="111">
        <v>45.98</v>
      </c>
      <c r="G238" s="138" t="s">
        <v>61</v>
      </c>
      <c r="H238" s="138">
        <v>2023</v>
      </c>
    </row>
    <row r="239" spans="1:8" ht="12.2" customHeight="1">
      <c r="A239" s="134" t="s">
        <v>48</v>
      </c>
      <c r="B239" s="135">
        <v>20</v>
      </c>
      <c r="C239" s="111">
        <v>1.53</v>
      </c>
      <c r="D239" s="111">
        <v>0.12</v>
      </c>
      <c r="E239" s="111">
        <v>10.039999999999999</v>
      </c>
      <c r="F239" s="111">
        <v>47.36</v>
      </c>
      <c r="G239" s="138" t="s">
        <v>61</v>
      </c>
      <c r="H239" s="138">
        <v>2023</v>
      </c>
    </row>
    <row r="240" spans="1:8" ht="21.6" customHeight="1">
      <c r="A240" s="139" t="s">
        <v>37</v>
      </c>
      <c r="B240" s="140">
        <f>SUM(B234:B239)</f>
        <v>545</v>
      </c>
      <c r="C240" s="133">
        <f t="shared" ref="C240:F240" si="34">SUM(C234:C239)</f>
        <v>20.150000000000002</v>
      </c>
      <c r="D240" s="133">
        <f t="shared" si="34"/>
        <v>19.939999999999998</v>
      </c>
      <c r="E240" s="133">
        <f t="shared" si="34"/>
        <v>69.52000000000001</v>
      </c>
      <c r="F240" s="133">
        <f t="shared" si="34"/>
        <v>578.6400000000001</v>
      </c>
      <c r="G240" s="141"/>
      <c r="H240" s="141"/>
    </row>
    <row r="241" spans="1:8" ht="14.65" customHeight="1">
      <c r="A241" s="181" t="s">
        <v>38</v>
      </c>
      <c r="B241" s="181"/>
      <c r="C241" s="181"/>
      <c r="D241" s="181"/>
      <c r="E241" s="181"/>
      <c r="F241" s="181"/>
      <c r="G241" s="181"/>
      <c r="H241" s="181"/>
    </row>
    <row r="242" spans="1:8" s="146" customFormat="1" ht="12.2" customHeight="1">
      <c r="A242" s="106" t="s">
        <v>397</v>
      </c>
      <c r="B242" s="142">
        <v>60</v>
      </c>
      <c r="C242" s="143">
        <v>0.7</v>
      </c>
      <c r="D242" s="143">
        <v>0.1</v>
      </c>
      <c r="E242" s="143">
        <v>2.2999999999999998</v>
      </c>
      <c r="F242" s="143">
        <v>14.4</v>
      </c>
      <c r="G242" s="145" t="s">
        <v>398</v>
      </c>
      <c r="H242" s="145" t="s">
        <v>39</v>
      </c>
    </row>
    <row r="243" spans="1:8" ht="12.2" customHeight="1">
      <c r="A243" s="134" t="s">
        <v>297</v>
      </c>
      <c r="B243" s="135">
        <v>200</v>
      </c>
      <c r="C243" s="136">
        <v>1.5</v>
      </c>
      <c r="D243" s="136">
        <v>3.6</v>
      </c>
      <c r="E243" s="136">
        <v>8.6</v>
      </c>
      <c r="F243" s="136">
        <v>74.400000000000006</v>
      </c>
      <c r="G243" s="138" t="s">
        <v>298</v>
      </c>
      <c r="H243" s="138" t="s">
        <v>39</v>
      </c>
    </row>
    <row r="244" spans="1:8" ht="25.15" customHeight="1">
      <c r="A244" s="134" t="s">
        <v>386</v>
      </c>
      <c r="B244" s="135">
        <v>150</v>
      </c>
      <c r="C244" s="111">
        <f>6.4*150/90</f>
        <v>10.666666666666666</v>
      </c>
      <c r="D244" s="111">
        <f>12.1*150/200</f>
        <v>9.0749999999999993</v>
      </c>
      <c r="E244" s="111">
        <v>39.200000000000003</v>
      </c>
      <c r="F244" s="111">
        <f>296.3*150/200</f>
        <v>222.22499999999999</v>
      </c>
      <c r="G244" s="138" t="s">
        <v>73</v>
      </c>
      <c r="H244" s="138" t="s">
        <v>74</v>
      </c>
    </row>
    <row r="245" spans="1:8" ht="12.2" customHeight="1">
      <c r="A245" s="134" t="s">
        <v>300</v>
      </c>
      <c r="B245" s="135">
        <v>25</v>
      </c>
      <c r="C245" s="136">
        <v>0.3</v>
      </c>
      <c r="D245" s="136">
        <v>3.7</v>
      </c>
      <c r="E245" s="136">
        <v>2.2999999999999998</v>
      </c>
      <c r="F245" s="136">
        <v>44</v>
      </c>
      <c r="G245" s="138" t="s">
        <v>73</v>
      </c>
      <c r="H245" s="138" t="s">
        <v>74</v>
      </c>
    </row>
    <row r="246" spans="1:8" ht="12.2" customHeight="1">
      <c r="A246" s="134" t="s">
        <v>380</v>
      </c>
      <c r="B246" s="135">
        <v>180</v>
      </c>
      <c r="C246" s="136">
        <v>5.2</v>
      </c>
      <c r="D246" s="136">
        <v>4.5</v>
      </c>
      <c r="E246" s="136">
        <v>7.2</v>
      </c>
      <c r="F246" s="136">
        <v>95.4</v>
      </c>
      <c r="G246" s="138" t="s">
        <v>68</v>
      </c>
      <c r="H246" s="138" t="s">
        <v>28</v>
      </c>
    </row>
    <row r="247" spans="1:8" ht="12.2" customHeight="1">
      <c r="A247" s="134" t="s">
        <v>48</v>
      </c>
      <c r="B247" s="135">
        <v>40</v>
      </c>
      <c r="C247" s="136">
        <v>3.1</v>
      </c>
      <c r="D247" s="136">
        <v>0.2</v>
      </c>
      <c r="E247" s="136">
        <v>20.100000000000001</v>
      </c>
      <c r="F247" s="136">
        <v>94.7</v>
      </c>
      <c r="G247" s="138" t="s">
        <v>61</v>
      </c>
      <c r="H247" s="138">
        <v>2023</v>
      </c>
    </row>
    <row r="248" spans="1:8" ht="12.2" customHeight="1">
      <c r="A248" s="134" t="s">
        <v>36</v>
      </c>
      <c r="B248" s="135">
        <v>20</v>
      </c>
      <c r="C248" s="136">
        <v>1.3</v>
      </c>
      <c r="D248" s="136">
        <v>0.2</v>
      </c>
      <c r="E248" s="136">
        <v>8.5</v>
      </c>
      <c r="F248" s="136">
        <v>40.799999999999997</v>
      </c>
      <c r="G248" s="138" t="s">
        <v>61</v>
      </c>
      <c r="H248" s="138">
        <v>2023</v>
      </c>
    </row>
    <row r="249" spans="1:8" s="113" customFormat="1" ht="25.15" customHeight="1">
      <c r="A249" s="106" t="s">
        <v>387</v>
      </c>
      <c r="B249" s="110">
        <v>200</v>
      </c>
      <c r="C249" s="111">
        <v>5.6</v>
      </c>
      <c r="D249" s="111">
        <v>4.9000000000000004</v>
      </c>
      <c r="E249" s="111">
        <v>9.3000000000000007</v>
      </c>
      <c r="F249" s="111">
        <v>104.8</v>
      </c>
      <c r="G249" s="112" t="s">
        <v>61</v>
      </c>
      <c r="H249" s="112" t="s">
        <v>74</v>
      </c>
    </row>
    <row r="250" spans="1:8" ht="21.6" customHeight="1">
      <c r="A250" s="139" t="s">
        <v>37</v>
      </c>
      <c r="B250" s="140">
        <f t="shared" ref="B250:F250" si="35">SUM(B242:B249)</f>
        <v>875</v>
      </c>
      <c r="C250" s="133">
        <f t="shared" si="35"/>
        <v>28.366666666666667</v>
      </c>
      <c r="D250" s="133">
        <f t="shared" si="35"/>
        <v>26.274999999999999</v>
      </c>
      <c r="E250" s="133">
        <f t="shared" si="35"/>
        <v>97.5</v>
      </c>
      <c r="F250" s="133">
        <f t="shared" si="35"/>
        <v>690.72499999999991</v>
      </c>
      <c r="G250" s="141"/>
      <c r="H250" s="141"/>
    </row>
    <row r="251" spans="1:8" ht="14.65" customHeight="1">
      <c r="A251" s="181" t="s">
        <v>49</v>
      </c>
      <c r="B251" s="181"/>
      <c r="C251" s="181"/>
      <c r="D251" s="181"/>
      <c r="E251" s="181"/>
      <c r="F251" s="181"/>
      <c r="G251" s="181"/>
      <c r="H251" s="181"/>
    </row>
    <row r="252" spans="1:8" ht="12.2" customHeight="1">
      <c r="A252" s="134" t="s">
        <v>303</v>
      </c>
      <c r="B252" s="135">
        <v>150</v>
      </c>
      <c r="C252" s="136">
        <v>8.8000000000000007</v>
      </c>
      <c r="D252" s="136">
        <v>13.4</v>
      </c>
      <c r="E252" s="136">
        <v>24.7</v>
      </c>
      <c r="F252" s="136">
        <v>261.39999999999998</v>
      </c>
      <c r="G252" s="138" t="s">
        <v>150</v>
      </c>
      <c r="H252" s="138">
        <v>2017</v>
      </c>
    </row>
    <row r="253" spans="1:8" ht="12.2" customHeight="1">
      <c r="A253" s="134" t="s">
        <v>143</v>
      </c>
      <c r="B253" s="135">
        <v>180</v>
      </c>
      <c r="C253" s="136">
        <v>0.1</v>
      </c>
      <c r="D253" s="136">
        <v>0.1</v>
      </c>
      <c r="E253" s="136">
        <v>12.1</v>
      </c>
      <c r="F253" s="136">
        <v>51.2</v>
      </c>
      <c r="G253" s="138" t="s">
        <v>144</v>
      </c>
      <c r="H253" s="138">
        <v>2017</v>
      </c>
    </row>
    <row r="254" spans="1:8" ht="12.2" customHeight="1">
      <c r="A254" s="139" t="s">
        <v>37</v>
      </c>
      <c r="B254" s="140">
        <f>B252+B253</f>
        <v>330</v>
      </c>
      <c r="C254" s="133">
        <f t="shared" ref="C254:F254" si="36">C252+C253</f>
        <v>8.9</v>
      </c>
      <c r="D254" s="133">
        <f t="shared" si="36"/>
        <v>13.5</v>
      </c>
      <c r="E254" s="133">
        <f t="shared" si="36"/>
        <v>36.799999999999997</v>
      </c>
      <c r="F254" s="133">
        <f t="shared" si="36"/>
        <v>312.59999999999997</v>
      </c>
      <c r="G254" s="141"/>
      <c r="H254" s="141"/>
    </row>
    <row r="255" spans="1:8" ht="21.6" customHeight="1">
      <c r="A255" s="178" t="s">
        <v>54</v>
      </c>
      <c r="B255" s="178"/>
      <c r="C255" s="147">
        <f t="shared" ref="C255:F255" si="37">C254+C250+C240</f>
        <v>57.416666666666671</v>
      </c>
      <c r="D255" s="147">
        <f t="shared" si="37"/>
        <v>59.714999999999996</v>
      </c>
      <c r="E255" s="147">
        <f t="shared" si="37"/>
        <v>203.82000000000002</v>
      </c>
      <c r="F255" s="147">
        <f t="shared" si="37"/>
        <v>1581.9649999999999</v>
      </c>
      <c r="G255" s="141"/>
      <c r="H255" s="141"/>
    </row>
    <row r="258" spans="1:8" ht="14.1" customHeight="1">
      <c r="A258" s="182" t="s">
        <v>309</v>
      </c>
      <c r="B258" s="187"/>
      <c r="C258" s="187"/>
      <c r="D258" s="187"/>
      <c r="E258" s="187"/>
      <c r="F258" s="187"/>
      <c r="G258" s="113"/>
      <c r="H258" s="113"/>
    </row>
    <row r="259" spans="1:8" s="130" customFormat="1" ht="13.35" customHeight="1">
      <c r="A259" s="152" t="s">
        <v>0</v>
      </c>
      <c r="B259" s="188" t="s">
        <v>1</v>
      </c>
      <c r="C259" s="190" t="s">
        <v>2</v>
      </c>
      <c r="D259" s="191"/>
      <c r="E259" s="192"/>
      <c r="F259" s="193" t="s">
        <v>3</v>
      </c>
      <c r="G259" s="179"/>
      <c r="H259" s="179"/>
    </row>
    <row r="260" spans="1:8" s="130" customFormat="1" ht="26.65" customHeight="1">
      <c r="A260" s="152"/>
      <c r="B260" s="189"/>
      <c r="C260" s="153" t="s">
        <v>8</v>
      </c>
      <c r="D260" s="153" t="s">
        <v>9</v>
      </c>
      <c r="E260" s="153" t="s">
        <v>10</v>
      </c>
      <c r="F260" s="194"/>
      <c r="G260" s="180"/>
      <c r="H260" s="180"/>
    </row>
    <row r="261" spans="1:8" s="119" customFormat="1" ht="14.1" customHeight="1">
      <c r="A261" s="107" t="s">
        <v>310</v>
      </c>
      <c r="B261" s="115"/>
      <c r="C261" s="116">
        <f>C255+C228+C204+C178+C155+C129+C104+C78+C52+C28</f>
        <v>574.14761904761906</v>
      </c>
      <c r="D261" s="116">
        <f>D255+D228+D204+D178+D155+D129+D104+D78+D52+D28</f>
        <v>597.82880952380958</v>
      </c>
      <c r="E261" s="116">
        <f>E255+E228+E204+E178+E155+E129+E104+E78+E52+E28</f>
        <v>2220.6452380952378</v>
      </c>
      <c r="F261" s="116">
        <f>F255+F228+F204+F178+F155+F129+F104+F78+F52+F28</f>
        <v>16937.92738095238</v>
      </c>
      <c r="G261" s="118"/>
      <c r="H261" s="118"/>
    </row>
    <row r="262" spans="1:8" s="119" customFormat="1" ht="14.1" customHeight="1">
      <c r="A262" s="107" t="s">
        <v>311</v>
      </c>
      <c r="B262" s="115"/>
      <c r="C262" s="116">
        <f>C261/10</f>
        <v>57.414761904761903</v>
      </c>
      <c r="D262" s="116">
        <f t="shared" ref="D262:F262" si="38">D261/10</f>
        <v>59.782880952380957</v>
      </c>
      <c r="E262" s="116">
        <f t="shared" si="38"/>
        <v>222.06452380952379</v>
      </c>
      <c r="F262" s="116">
        <f t="shared" si="38"/>
        <v>1693.7927380952381</v>
      </c>
      <c r="G262" s="120"/>
      <c r="H262" s="120"/>
    </row>
    <row r="263" spans="1:8" s="119" customFormat="1" ht="14.1" customHeight="1">
      <c r="A263" s="107" t="s">
        <v>312</v>
      </c>
      <c r="B263" s="115"/>
      <c r="C263" s="116">
        <v>1</v>
      </c>
      <c r="D263" s="116">
        <v>1</v>
      </c>
      <c r="E263" s="116">
        <v>4</v>
      </c>
      <c r="F263" s="116"/>
      <c r="G263" s="120"/>
      <c r="H263" s="120"/>
    </row>
    <row r="264" spans="1:8" ht="14.1" customHeight="1">
      <c r="A264" s="108"/>
      <c r="B264" s="122"/>
      <c r="C264" s="123"/>
      <c r="D264" s="123"/>
      <c r="E264" s="123"/>
      <c r="F264" s="123"/>
      <c r="G264" s="113"/>
      <c r="H264" s="113"/>
    </row>
    <row r="265" spans="1:8" s="124" customFormat="1" ht="35.450000000000003" customHeight="1">
      <c r="A265" s="177" t="s">
        <v>313</v>
      </c>
      <c r="B265" s="177"/>
      <c r="C265" s="177"/>
      <c r="D265" s="177"/>
      <c r="E265" s="177"/>
      <c r="F265" s="177"/>
      <c r="G265" s="113"/>
      <c r="H265" s="113"/>
    </row>
    <row r="266" spans="1:8" s="119" customFormat="1" ht="24" customHeight="1">
      <c r="A266" s="107" t="s">
        <v>314</v>
      </c>
      <c r="B266" s="115"/>
      <c r="C266" s="116" t="s">
        <v>315</v>
      </c>
      <c r="D266" s="116" t="s">
        <v>316</v>
      </c>
      <c r="E266" s="116" t="s">
        <v>317</v>
      </c>
      <c r="F266" s="125"/>
      <c r="G266" s="120"/>
      <c r="H266" s="120"/>
    </row>
    <row r="267" spans="1:8" s="130" customFormat="1">
      <c r="A267" s="107" t="s">
        <v>318</v>
      </c>
      <c r="B267" s="156"/>
      <c r="C267" s="157">
        <f>(B240+B213+B189+B165+B139+B114+B89+B64+B38+B13)/10</f>
        <v>532</v>
      </c>
      <c r="D267" s="157">
        <f>(B250+B222+B198+B173+B148+B123+B98+B73+B46+B22)/10</f>
        <v>821</v>
      </c>
      <c r="E267" s="157">
        <f>(B254+B227+B203+B177+B154+B128+B103+B77+B51+B27)/10</f>
        <v>350.5</v>
      </c>
      <c r="F267" s="114"/>
      <c r="G267" s="113"/>
      <c r="H267" s="113"/>
    </row>
    <row r="268" spans="1:8" s="130" customFormat="1">
      <c r="B268" s="113"/>
      <c r="C268" s="114"/>
      <c r="D268" s="114"/>
      <c r="E268" s="114"/>
      <c r="F268" s="114"/>
      <c r="G268" s="113"/>
      <c r="H268" s="113"/>
    </row>
  </sheetData>
  <mergeCells count="119">
    <mergeCell ref="A5:A6"/>
    <mergeCell ref="B5:B6"/>
    <mergeCell ref="C5:E5"/>
    <mergeCell ref="F5:F6"/>
    <mergeCell ref="C1:H1"/>
    <mergeCell ref="A3:H3"/>
    <mergeCell ref="A4:H4"/>
    <mergeCell ref="G5:G6"/>
    <mergeCell ref="H5:H6"/>
    <mergeCell ref="A7:H7"/>
    <mergeCell ref="A14:H14"/>
    <mergeCell ref="A23:H23"/>
    <mergeCell ref="A29:H29"/>
    <mergeCell ref="A55:A56"/>
    <mergeCell ref="B55:B56"/>
    <mergeCell ref="C55:E55"/>
    <mergeCell ref="F55:F56"/>
    <mergeCell ref="A52:B52"/>
    <mergeCell ref="A30:A31"/>
    <mergeCell ref="B30:B31"/>
    <mergeCell ref="C30:E30"/>
    <mergeCell ref="F30:F31"/>
    <mergeCell ref="G30:G31"/>
    <mergeCell ref="H30:H31"/>
    <mergeCell ref="A32:H32"/>
    <mergeCell ref="A39:H39"/>
    <mergeCell ref="A47:H47"/>
    <mergeCell ref="A54:H54"/>
    <mergeCell ref="G55:G56"/>
    <mergeCell ref="H55:H56"/>
    <mergeCell ref="A28:B28"/>
    <mergeCell ref="A78:B78"/>
    <mergeCell ref="A81:A82"/>
    <mergeCell ref="B81:B82"/>
    <mergeCell ref="C81:E81"/>
    <mergeCell ref="F81:F82"/>
    <mergeCell ref="A57:H57"/>
    <mergeCell ref="A65:H65"/>
    <mergeCell ref="A74:H74"/>
    <mergeCell ref="A80:H80"/>
    <mergeCell ref="G81:G82"/>
    <mergeCell ref="H81:H82"/>
    <mergeCell ref="A104:B104"/>
    <mergeCell ref="A106:A107"/>
    <mergeCell ref="B106:B107"/>
    <mergeCell ref="C106:E106"/>
    <mergeCell ref="F106:F107"/>
    <mergeCell ref="A83:H83"/>
    <mergeCell ref="A90:H90"/>
    <mergeCell ref="A99:H99"/>
    <mergeCell ref="A105:H105"/>
    <mergeCell ref="G106:G107"/>
    <mergeCell ref="H106:H107"/>
    <mergeCell ref="A129:B129"/>
    <mergeCell ref="A131:A132"/>
    <mergeCell ref="B131:B132"/>
    <mergeCell ref="C131:E131"/>
    <mergeCell ref="F131:F132"/>
    <mergeCell ref="A108:H108"/>
    <mergeCell ref="A115:H115"/>
    <mergeCell ref="A124:H124"/>
    <mergeCell ref="A130:H130"/>
    <mergeCell ref="G131:G132"/>
    <mergeCell ref="H131:H132"/>
    <mergeCell ref="A155:B155"/>
    <mergeCell ref="A157:A158"/>
    <mergeCell ref="B157:B158"/>
    <mergeCell ref="C157:E157"/>
    <mergeCell ref="F157:F158"/>
    <mergeCell ref="A133:H133"/>
    <mergeCell ref="A140:H140"/>
    <mergeCell ref="A149:H149"/>
    <mergeCell ref="A156:H156"/>
    <mergeCell ref="G157:G158"/>
    <mergeCell ref="H157:H158"/>
    <mergeCell ref="A178:B178"/>
    <mergeCell ref="A180:A181"/>
    <mergeCell ref="B180:B181"/>
    <mergeCell ref="C180:E180"/>
    <mergeCell ref="F180:F181"/>
    <mergeCell ref="A159:H159"/>
    <mergeCell ref="A166:H166"/>
    <mergeCell ref="A174:H174"/>
    <mergeCell ref="A179:H179"/>
    <mergeCell ref="G180:G181"/>
    <mergeCell ref="H180:H181"/>
    <mergeCell ref="A204:B204"/>
    <mergeCell ref="A206:A207"/>
    <mergeCell ref="B206:B207"/>
    <mergeCell ref="C206:E206"/>
    <mergeCell ref="F206:F207"/>
    <mergeCell ref="A182:H182"/>
    <mergeCell ref="A190:H190"/>
    <mergeCell ref="A199:H199"/>
    <mergeCell ref="A205:H205"/>
    <mergeCell ref="G206:G207"/>
    <mergeCell ref="H206:H207"/>
    <mergeCell ref="A228:B228"/>
    <mergeCell ref="A231:A232"/>
    <mergeCell ref="B231:B232"/>
    <mergeCell ref="C231:E231"/>
    <mergeCell ref="F231:F232"/>
    <mergeCell ref="A208:H208"/>
    <mergeCell ref="A214:H214"/>
    <mergeCell ref="A223:H223"/>
    <mergeCell ref="A230:H230"/>
    <mergeCell ref="G231:G232"/>
    <mergeCell ref="H231:H232"/>
    <mergeCell ref="A265:F265"/>
    <mergeCell ref="A255:B255"/>
    <mergeCell ref="B259:B260"/>
    <mergeCell ref="C259:E259"/>
    <mergeCell ref="F259:F260"/>
    <mergeCell ref="A233:H233"/>
    <mergeCell ref="A241:H241"/>
    <mergeCell ref="A251:H251"/>
    <mergeCell ref="A258:F258"/>
    <mergeCell ref="G259:G260"/>
    <mergeCell ref="H259:H260"/>
  </mergeCells>
  <pageMargins left="0" right="0" top="0" bottom="0" header="0" footer="0"/>
  <pageSetup paperSize="9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1"/>
  <sheetViews>
    <sheetView workbookViewId="0">
      <selection sqref="A1:XFD1048576"/>
    </sheetView>
  </sheetViews>
  <sheetFormatPr defaultColWidth="9.1640625" defaultRowHeight="15"/>
  <cols>
    <col min="1" max="1" width="66" style="162" customWidth="1"/>
    <col min="2" max="2" width="6.6640625" style="162" customWidth="1"/>
    <col min="3" max="3" width="10.5" style="160" customWidth="1"/>
    <col min="4" max="4" width="10.33203125" style="160" customWidth="1"/>
    <col min="5" max="5" width="11.5" style="160" customWidth="1"/>
    <col min="6" max="6" width="12.5" style="160" customWidth="1"/>
    <col min="7" max="7" width="9.5" style="171" customWidth="1"/>
    <col min="8" max="16384" width="9.1640625" style="162"/>
  </cols>
  <sheetData>
    <row r="1" spans="1:7" s="16" customFormat="1" ht="82.5" customHeight="1">
      <c r="A1" s="158" t="s">
        <v>329</v>
      </c>
      <c r="B1" s="159"/>
      <c r="C1" s="218" t="s">
        <v>330</v>
      </c>
      <c r="D1" s="219"/>
      <c r="E1" s="219"/>
      <c r="F1" s="219"/>
      <c r="G1" s="219"/>
    </row>
    <row r="2" spans="1:7" s="146" customFormat="1" ht="22.9" customHeight="1">
      <c r="C2" s="160"/>
      <c r="D2" s="160"/>
      <c r="E2" s="160"/>
      <c r="F2" s="160"/>
      <c r="G2" s="161"/>
    </row>
    <row r="3" spans="1:7" s="150" customFormat="1" ht="30" customHeight="1">
      <c r="A3" s="220" t="s">
        <v>396</v>
      </c>
      <c r="B3" s="220"/>
      <c r="C3" s="220"/>
      <c r="D3" s="220"/>
      <c r="E3" s="220"/>
      <c r="F3" s="220"/>
      <c r="G3" s="220"/>
    </row>
    <row r="4" spans="1:7" s="150" customFormat="1" ht="28.35" customHeight="1">
      <c r="A4" s="203" t="s">
        <v>319</v>
      </c>
      <c r="B4" s="214"/>
      <c r="C4" s="214"/>
      <c r="D4" s="214"/>
      <c r="E4" s="214"/>
      <c r="F4" s="214"/>
      <c r="G4" s="214"/>
    </row>
    <row r="5" spans="1:7" ht="13.35" customHeight="1">
      <c r="A5" s="215" t="s">
        <v>0</v>
      </c>
      <c r="B5" s="215" t="s">
        <v>1</v>
      </c>
      <c r="C5" s="216" t="s">
        <v>2</v>
      </c>
      <c r="D5" s="216"/>
      <c r="E5" s="216"/>
      <c r="F5" s="217" t="s">
        <v>3</v>
      </c>
      <c r="G5" s="215" t="s">
        <v>6</v>
      </c>
    </row>
    <row r="6" spans="1:7" ht="26.65" customHeight="1">
      <c r="A6" s="215"/>
      <c r="B6" s="215"/>
      <c r="C6" s="163" t="s">
        <v>8</v>
      </c>
      <c r="D6" s="163" t="s">
        <v>9</v>
      </c>
      <c r="E6" s="163" t="s">
        <v>10</v>
      </c>
      <c r="F6" s="217"/>
      <c r="G6" s="215"/>
    </row>
    <row r="7" spans="1:7" ht="14.65" customHeight="1">
      <c r="A7" s="202" t="s">
        <v>25</v>
      </c>
      <c r="B7" s="202"/>
      <c r="C7" s="202"/>
      <c r="D7" s="202"/>
      <c r="E7" s="202"/>
      <c r="F7" s="202"/>
      <c r="G7" s="202"/>
    </row>
    <row r="8" spans="1:7" ht="12.2" customHeight="1">
      <c r="A8" s="164" t="s">
        <v>26</v>
      </c>
      <c r="B8" s="165">
        <v>150</v>
      </c>
      <c r="C8" s="166">
        <v>5</v>
      </c>
      <c r="D8" s="166">
        <v>7.8</v>
      </c>
      <c r="E8" s="166">
        <v>25.2</v>
      </c>
      <c r="F8" s="166">
        <v>198.2</v>
      </c>
      <c r="G8" s="167" t="s">
        <v>27</v>
      </c>
    </row>
    <row r="9" spans="1:7" ht="12.2" customHeight="1">
      <c r="A9" s="164" t="s">
        <v>29</v>
      </c>
      <c r="B9" s="165">
        <v>55</v>
      </c>
      <c r="C9" s="166">
        <v>5.8</v>
      </c>
      <c r="D9" s="166">
        <v>11.6</v>
      </c>
      <c r="E9" s="166">
        <v>15.1</v>
      </c>
      <c r="F9" s="166">
        <v>198.2</v>
      </c>
      <c r="G9" s="167" t="s">
        <v>30</v>
      </c>
    </row>
    <row r="10" spans="1:7" ht="12.2" customHeight="1">
      <c r="A10" s="164" t="s">
        <v>32</v>
      </c>
      <c r="B10" s="165">
        <v>180</v>
      </c>
      <c r="C10" s="166">
        <v>3</v>
      </c>
      <c r="D10" s="166">
        <v>2.2000000000000002</v>
      </c>
      <c r="E10" s="166">
        <v>12.6</v>
      </c>
      <c r="F10" s="166">
        <v>82.7</v>
      </c>
      <c r="G10" s="167" t="s">
        <v>33</v>
      </c>
    </row>
    <row r="11" spans="1:7" ht="12.2" customHeight="1">
      <c r="A11" s="164" t="s">
        <v>34</v>
      </c>
      <c r="B11" s="165">
        <v>120</v>
      </c>
      <c r="C11" s="166">
        <v>0.5</v>
      </c>
      <c r="D11" s="166">
        <v>0.5</v>
      </c>
      <c r="E11" s="166">
        <v>11.8</v>
      </c>
      <c r="F11" s="166">
        <v>56.4</v>
      </c>
      <c r="G11" s="167" t="s">
        <v>35</v>
      </c>
    </row>
    <row r="12" spans="1:7" s="150" customFormat="1" ht="12.2" customHeight="1">
      <c r="A12" s="13" t="s">
        <v>36</v>
      </c>
      <c r="B12" s="14">
        <v>20</v>
      </c>
      <c r="C12" s="9">
        <v>1.1200000000000001</v>
      </c>
      <c r="D12" s="9">
        <v>0.22</v>
      </c>
      <c r="E12" s="9">
        <v>9.8800000000000008</v>
      </c>
      <c r="F12" s="9">
        <v>45.98</v>
      </c>
      <c r="G12" s="149" t="s">
        <v>61</v>
      </c>
    </row>
    <row r="13" spans="1:7" ht="12.2" customHeight="1">
      <c r="A13" s="168" t="s">
        <v>37</v>
      </c>
      <c r="B13" s="169">
        <f>SUM(B8:B12)</f>
        <v>525</v>
      </c>
      <c r="C13" s="163">
        <f t="shared" ref="C13:F13" si="0">SUM(C8:C12)</f>
        <v>15.420000000000002</v>
      </c>
      <c r="D13" s="163">
        <f t="shared" si="0"/>
        <v>22.319999999999997</v>
      </c>
      <c r="E13" s="163">
        <f t="shared" si="0"/>
        <v>74.58</v>
      </c>
      <c r="F13" s="163">
        <f t="shared" si="0"/>
        <v>581.48</v>
      </c>
      <c r="G13" s="170"/>
    </row>
    <row r="14" spans="1:7" s="150" customFormat="1" ht="28.35" customHeight="1">
      <c r="A14" s="203" t="s">
        <v>320</v>
      </c>
      <c r="B14" s="214"/>
      <c r="C14" s="214"/>
      <c r="D14" s="214"/>
      <c r="E14" s="214"/>
      <c r="F14" s="214"/>
      <c r="G14" s="214"/>
    </row>
    <row r="15" spans="1:7" ht="13.35" customHeight="1">
      <c r="A15" s="215" t="s">
        <v>0</v>
      </c>
      <c r="B15" s="215" t="s">
        <v>1</v>
      </c>
      <c r="C15" s="216" t="s">
        <v>2</v>
      </c>
      <c r="D15" s="216"/>
      <c r="E15" s="216"/>
      <c r="F15" s="217" t="s">
        <v>3</v>
      </c>
      <c r="G15" s="215" t="s">
        <v>6</v>
      </c>
    </row>
    <row r="16" spans="1:7" ht="26.65" customHeight="1">
      <c r="A16" s="215"/>
      <c r="B16" s="215"/>
      <c r="C16" s="163" t="s">
        <v>8</v>
      </c>
      <c r="D16" s="163" t="s">
        <v>9</v>
      </c>
      <c r="E16" s="163" t="s">
        <v>10</v>
      </c>
      <c r="F16" s="217"/>
      <c r="G16" s="215"/>
    </row>
    <row r="17" spans="1:7" ht="14.65" customHeight="1">
      <c r="A17" s="202" t="s">
        <v>25</v>
      </c>
      <c r="B17" s="202"/>
      <c r="C17" s="202"/>
      <c r="D17" s="202"/>
      <c r="E17" s="202"/>
      <c r="F17" s="202"/>
      <c r="G17" s="202"/>
    </row>
    <row r="18" spans="1:7" ht="12.2" customHeight="1">
      <c r="A18" s="106" t="s">
        <v>399</v>
      </c>
      <c r="B18" s="142">
        <v>60</v>
      </c>
      <c r="C18" s="143">
        <v>0.5</v>
      </c>
      <c r="D18" s="143">
        <v>0.1</v>
      </c>
      <c r="E18" s="143">
        <v>1.5</v>
      </c>
      <c r="F18" s="143">
        <v>8.4</v>
      </c>
      <c r="G18" s="145" t="s">
        <v>398</v>
      </c>
    </row>
    <row r="19" spans="1:7" ht="12.2" customHeight="1">
      <c r="A19" s="164" t="s">
        <v>56</v>
      </c>
      <c r="B19" s="165">
        <v>150</v>
      </c>
      <c r="C19" s="9">
        <v>10.3</v>
      </c>
      <c r="D19" s="9">
        <v>19</v>
      </c>
      <c r="E19" s="9">
        <v>13.2</v>
      </c>
      <c r="F19" s="9">
        <v>288.10000000000002</v>
      </c>
      <c r="G19" s="167" t="s">
        <v>57</v>
      </c>
    </row>
    <row r="20" spans="1:7" ht="12.2" customHeight="1">
      <c r="A20" s="164" t="s">
        <v>59</v>
      </c>
      <c r="B20" s="165">
        <v>200</v>
      </c>
      <c r="C20" s="9">
        <v>1</v>
      </c>
      <c r="D20" s="9">
        <v>0.2</v>
      </c>
      <c r="E20" s="9">
        <v>19.600000000000001</v>
      </c>
      <c r="F20" s="9">
        <v>83.4</v>
      </c>
      <c r="G20" s="167" t="s">
        <v>53</v>
      </c>
    </row>
    <row r="21" spans="1:7" s="109" customFormat="1" ht="12.2" customHeight="1">
      <c r="A21" s="134" t="s">
        <v>48</v>
      </c>
      <c r="B21" s="135">
        <v>50</v>
      </c>
      <c r="C21" s="136">
        <v>3.8</v>
      </c>
      <c r="D21" s="136">
        <v>0.3</v>
      </c>
      <c r="E21" s="136">
        <v>25.1</v>
      </c>
      <c r="F21" s="136">
        <v>118.4</v>
      </c>
      <c r="G21" s="138" t="s">
        <v>61</v>
      </c>
    </row>
    <row r="22" spans="1:7" s="109" customFormat="1" ht="12.2" customHeight="1">
      <c r="A22" s="134" t="s">
        <v>36</v>
      </c>
      <c r="B22" s="135">
        <v>40</v>
      </c>
      <c r="C22" s="136">
        <v>2.6</v>
      </c>
      <c r="D22" s="136">
        <v>0.4</v>
      </c>
      <c r="E22" s="136">
        <v>17</v>
      </c>
      <c r="F22" s="136">
        <v>81.599999999999994</v>
      </c>
      <c r="G22" s="138" t="s">
        <v>61</v>
      </c>
    </row>
    <row r="23" spans="1:7" ht="21.6" customHeight="1">
      <c r="A23" s="168" t="s">
        <v>37</v>
      </c>
      <c r="B23" s="169">
        <f>SUM(B18:B22)</f>
        <v>500</v>
      </c>
      <c r="C23" s="163">
        <f t="shared" ref="C23:F23" si="1">SUM(C18:C22)</f>
        <v>18.200000000000003</v>
      </c>
      <c r="D23" s="163">
        <f t="shared" si="1"/>
        <v>20</v>
      </c>
      <c r="E23" s="163">
        <f t="shared" si="1"/>
        <v>76.400000000000006</v>
      </c>
      <c r="F23" s="163">
        <f t="shared" si="1"/>
        <v>579.9</v>
      </c>
      <c r="G23" s="170"/>
    </row>
    <row r="24" spans="1:7" ht="1.1499999999999999" customHeight="1"/>
    <row r="25" spans="1:7" s="150" customFormat="1" ht="28.35" customHeight="1">
      <c r="A25" s="203" t="s">
        <v>321</v>
      </c>
      <c r="B25" s="214"/>
      <c r="C25" s="214"/>
      <c r="D25" s="214"/>
      <c r="E25" s="214"/>
      <c r="F25" s="214"/>
      <c r="G25" s="214"/>
    </row>
    <row r="26" spans="1:7" ht="13.35" customHeight="1">
      <c r="A26" s="215" t="s">
        <v>0</v>
      </c>
      <c r="B26" s="215" t="s">
        <v>1</v>
      </c>
      <c r="C26" s="216" t="s">
        <v>2</v>
      </c>
      <c r="D26" s="216"/>
      <c r="E26" s="216"/>
      <c r="F26" s="217" t="s">
        <v>3</v>
      </c>
      <c r="G26" s="215" t="s">
        <v>6</v>
      </c>
    </row>
    <row r="27" spans="1:7" ht="26.65" customHeight="1">
      <c r="A27" s="215"/>
      <c r="B27" s="215"/>
      <c r="C27" s="163" t="s">
        <v>8</v>
      </c>
      <c r="D27" s="163" t="s">
        <v>9</v>
      </c>
      <c r="E27" s="163" t="s">
        <v>10</v>
      </c>
      <c r="F27" s="217"/>
      <c r="G27" s="215"/>
    </row>
    <row r="28" spans="1:7" ht="14.65" customHeight="1">
      <c r="A28" s="202" t="s">
        <v>25</v>
      </c>
      <c r="B28" s="202"/>
      <c r="C28" s="202"/>
      <c r="D28" s="202"/>
      <c r="E28" s="202"/>
      <c r="F28" s="202"/>
      <c r="G28" s="202"/>
    </row>
    <row r="29" spans="1:7" ht="12.2" customHeight="1">
      <c r="A29" s="106" t="s">
        <v>403</v>
      </c>
      <c r="B29" s="142">
        <v>60</v>
      </c>
      <c r="C29" s="143">
        <v>0.5</v>
      </c>
      <c r="D29" s="143">
        <v>0.1</v>
      </c>
      <c r="E29" s="143">
        <v>1.5</v>
      </c>
      <c r="F29" s="143">
        <v>8.4</v>
      </c>
      <c r="G29" s="145" t="s">
        <v>398</v>
      </c>
    </row>
    <row r="30" spans="1:7" ht="12.2" customHeight="1">
      <c r="A30" s="13" t="s">
        <v>392</v>
      </c>
      <c r="B30" s="14">
        <v>150</v>
      </c>
      <c r="C30" s="9">
        <v>3.6</v>
      </c>
      <c r="D30" s="9">
        <v>5.3</v>
      </c>
      <c r="E30" s="9">
        <v>20.9</v>
      </c>
      <c r="F30" s="9">
        <v>191.6</v>
      </c>
      <c r="G30" s="149">
        <v>313</v>
      </c>
    </row>
    <row r="31" spans="1:7" ht="12.2" customHeight="1">
      <c r="A31" s="13" t="s">
        <v>393</v>
      </c>
      <c r="B31" s="14">
        <v>100</v>
      </c>
      <c r="C31" s="9">
        <v>10.7</v>
      </c>
      <c r="D31" s="9">
        <v>10.4</v>
      </c>
      <c r="E31" s="9">
        <v>16.2</v>
      </c>
      <c r="F31" s="9">
        <v>181.4</v>
      </c>
      <c r="G31" s="149">
        <v>255</v>
      </c>
    </row>
    <row r="32" spans="1:7" ht="12.2" customHeight="1">
      <c r="A32" s="164" t="s">
        <v>75</v>
      </c>
      <c r="B32" s="165">
        <v>180</v>
      </c>
      <c r="C32" s="166">
        <v>0</v>
      </c>
      <c r="D32" s="166">
        <v>0</v>
      </c>
      <c r="E32" s="166">
        <f>7</f>
        <v>7</v>
      </c>
      <c r="F32" s="166">
        <f>27.9</f>
        <v>27.9</v>
      </c>
      <c r="G32" s="167" t="s">
        <v>76</v>
      </c>
    </row>
    <row r="33" spans="1:7" s="150" customFormat="1" ht="12.2" customHeight="1">
      <c r="A33" s="13" t="s">
        <v>48</v>
      </c>
      <c r="B33" s="14">
        <v>40</v>
      </c>
      <c r="C33" s="9">
        <v>3.05</v>
      </c>
      <c r="D33" s="9">
        <v>0.25</v>
      </c>
      <c r="E33" s="9">
        <v>20.07</v>
      </c>
      <c r="F33" s="9">
        <v>94.73</v>
      </c>
      <c r="G33" s="149" t="s">
        <v>61</v>
      </c>
    </row>
    <row r="34" spans="1:7" ht="12.2" customHeight="1">
      <c r="A34" s="164" t="s">
        <v>36</v>
      </c>
      <c r="B34" s="165">
        <v>20</v>
      </c>
      <c r="C34" s="166">
        <v>1.3</v>
      </c>
      <c r="D34" s="166">
        <v>0.2</v>
      </c>
      <c r="E34" s="166">
        <v>8.5</v>
      </c>
      <c r="F34" s="166">
        <v>40.799999999999997</v>
      </c>
      <c r="G34" s="167" t="s">
        <v>61</v>
      </c>
    </row>
    <row r="35" spans="1:7" ht="21.6" customHeight="1">
      <c r="A35" s="168" t="s">
        <v>37</v>
      </c>
      <c r="B35" s="169">
        <f>SUM(B29:B34)</f>
        <v>550</v>
      </c>
      <c r="C35" s="163">
        <f t="shared" ref="C35:F35" si="2">SUM(C29:C34)</f>
        <v>19.149999999999999</v>
      </c>
      <c r="D35" s="163">
        <f t="shared" si="2"/>
        <v>16.25</v>
      </c>
      <c r="E35" s="163">
        <f t="shared" si="2"/>
        <v>74.169999999999987</v>
      </c>
      <c r="F35" s="163">
        <f t="shared" si="2"/>
        <v>544.82999999999993</v>
      </c>
      <c r="G35" s="170"/>
    </row>
    <row r="36" spans="1:7" ht="1.1499999999999999" customHeight="1"/>
    <row r="37" spans="1:7" s="150" customFormat="1" ht="28.35" customHeight="1">
      <c r="A37" s="203" t="s">
        <v>322</v>
      </c>
      <c r="B37" s="214"/>
      <c r="C37" s="214"/>
      <c r="D37" s="214"/>
      <c r="E37" s="214"/>
      <c r="F37" s="214"/>
      <c r="G37" s="214"/>
    </row>
    <row r="38" spans="1:7" ht="13.35" customHeight="1">
      <c r="A38" s="215" t="s">
        <v>0</v>
      </c>
      <c r="B38" s="215" t="s">
        <v>1</v>
      </c>
      <c r="C38" s="216" t="s">
        <v>2</v>
      </c>
      <c r="D38" s="216"/>
      <c r="E38" s="216"/>
      <c r="F38" s="217" t="s">
        <v>3</v>
      </c>
      <c r="G38" s="215" t="s">
        <v>6</v>
      </c>
    </row>
    <row r="39" spans="1:7" ht="26.65" customHeight="1">
      <c r="A39" s="215"/>
      <c r="B39" s="215"/>
      <c r="C39" s="163" t="s">
        <v>8</v>
      </c>
      <c r="D39" s="163" t="s">
        <v>9</v>
      </c>
      <c r="E39" s="163" t="s">
        <v>10</v>
      </c>
      <c r="F39" s="217"/>
      <c r="G39" s="215"/>
    </row>
    <row r="40" spans="1:7" ht="14.65" customHeight="1">
      <c r="A40" s="202" t="s">
        <v>25</v>
      </c>
      <c r="B40" s="202"/>
      <c r="C40" s="202"/>
      <c r="D40" s="202"/>
      <c r="E40" s="202"/>
      <c r="F40" s="202"/>
      <c r="G40" s="202"/>
    </row>
    <row r="41" spans="1:7" ht="12.2" customHeight="1">
      <c r="A41" s="164" t="s">
        <v>379</v>
      </c>
      <c r="B41" s="165">
        <v>120</v>
      </c>
      <c r="C41" s="166">
        <v>1</v>
      </c>
      <c r="D41" s="166">
        <v>0.2</v>
      </c>
      <c r="E41" s="166">
        <v>9</v>
      </c>
      <c r="F41" s="166">
        <v>45.6</v>
      </c>
      <c r="G41" s="167" t="s">
        <v>73</v>
      </c>
    </row>
    <row r="42" spans="1:7" ht="12.2" customHeight="1">
      <c r="A42" s="164" t="s">
        <v>114</v>
      </c>
      <c r="B42" s="165">
        <v>170</v>
      </c>
      <c r="C42" s="9">
        <v>12.8</v>
      </c>
      <c r="D42" s="9">
        <v>14.8</v>
      </c>
      <c r="E42" s="9">
        <v>29.8</v>
      </c>
      <c r="F42" s="9">
        <v>327.5</v>
      </c>
      <c r="G42" s="167" t="s">
        <v>115</v>
      </c>
    </row>
    <row r="43" spans="1:7" ht="12.2" customHeight="1">
      <c r="A43" s="164" t="s">
        <v>380</v>
      </c>
      <c r="B43" s="165">
        <v>180</v>
      </c>
      <c r="C43" s="166">
        <v>5.2</v>
      </c>
      <c r="D43" s="166">
        <v>4.5</v>
      </c>
      <c r="E43" s="166">
        <v>7.2</v>
      </c>
      <c r="F43" s="166">
        <v>95.4</v>
      </c>
      <c r="G43" s="167" t="s">
        <v>68</v>
      </c>
    </row>
    <row r="44" spans="1:7" s="150" customFormat="1" ht="12.2" customHeight="1">
      <c r="A44" s="13" t="s">
        <v>48</v>
      </c>
      <c r="B44" s="14">
        <v>30</v>
      </c>
      <c r="C44" s="9">
        <v>2.2999999999999998</v>
      </c>
      <c r="D44" s="9">
        <v>0.19</v>
      </c>
      <c r="E44" s="9">
        <v>15.05</v>
      </c>
      <c r="F44" s="9">
        <v>71.05</v>
      </c>
      <c r="G44" s="149" t="s">
        <v>61</v>
      </c>
    </row>
    <row r="45" spans="1:7" ht="12.2" customHeight="1">
      <c r="A45" s="164" t="s">
        <v>36</v>
      </c>
      <c r="B45" s="165">
        <v>20</v>
      </c>
      <c r="C45" s="166">
        <v>1.3</v>
      </c>
      <c r="D45" s="166">
        <v>0.2</v>
      </c>
      <c r="E45" s="166">
        <v>8.5</v>
      </c>
      <c r="F45" s="166">
        <v>40.799999999999997</v>
      </c>
      <c r="G45" s="167" t="s">
        <v>61</v>
      </c>
    </row>
    <row r="46" spans="1:7" ht="12.2" customHeight="1">
      <c r="A46" s="168" t="s">
        <v>37</v>
      </c>
      <c r="B46" s="169">
        <f>SUM(B41:B45)</f>
        <v>520</v>
      </c>
      <c r="C46" s="163">
        <f t="shared" ref="C46:F46" si="3">SUM(C41:C45)</f>
        <v>22.6</v>
      </c>
      <c r="D46" s="163">
        <f t="shared" si="3"/>
        <v>19.89</v>
      </c>
      <c r="E46" s="163">
        <f t="shared" si="3"/>
        <v>69.55</v>
      </c>
      <c r="F46" s="163">
        <f t="shared" si="3"/>
        <v>580.34999999999991</v>
      </c>
      <c r="G46" s="170"/>
    </row>
    <row r="47" spans="1:7" s="150" customFormat="1" ht="28.35" customHeight="1">
      <c r="A47" s="203" t="s">
        <v>323</v>
      </c>
      <c r="B47" s="214"/>
      <c r="C47" s="214"/>
      <c r="D47" s="214"/>
      <c r="E47" s="214"/>
      <c r="F47" s="214"/>
      <c r="G47" s="214"/>
    </row>
    <row r="48" spans="1:7" ht="13.35" customHeight="1">
      <c r="A48" s="215" t="s">
        <v>0</v>
      </c>
      <c r="B48" s="215" t="s">
        <v>1</v>
      </c>
      <c r="C48" s="216" t="s">
        <v>2</v>
      </c>
      <c r="D48" s="216"/>
      <c r="E48" s="216"/>
      <c r="F48" s="217" t="s">
        <v>3</v>
      </c>
      <c r="G48" s="215" t="s">
        <v>6</v>
      </c>
    </row>
    <row r="49" spans="1:7" ht="26.65" customHeight="1">
      <c r="A49" s="215"/>
      <c r="B49" s="215"/>
      <c r="C49" s="163" t="s">
        <v>8</v>
      </c>
      <c r="D49" s="163" t="s">
        <v>9</v>
      </c>
      <c r="E49" s="163" t="s">
        <v>10</v>
      </c>
      <c r="F49" s="217"/>
      <c r="G49" s="215"/>
    </row>
    <row r="50" spans="1:7" ht="14.65" customHeight="1">
      <c r="A50" s="202" t="s">
        <v>25</v>
      </c>
      <c r="B50" s="202"/>
      <c r="C50" s="202"/>
      <c r="D50" s="202"/>
      <c r="E50" s="202"/>
      <c r="F50" s="202"/>
      <c r="G50" s="202"/>
    </row>
    <row r="51" spans="1:7" ht="12.2" customHeight="1">
      <c r="A51" s="106" t="s">
        <v>399</v>
      </c>
      <c r="B51" s="142">
        <v>60</v>
      </c>
      <c r="C51" s="143">
        <v>0.5</v>
      </c>
      <c r="D51" s="143">
        <v>0.1</v>
      </c>
      <c r="E51" s="143">
        <v>1.5</v>
      </c>
      <c r="F51" s="143">
        <v>8.4</v>
      </c>
      <c r="G51" s="145" t="s">
        <v>398</v>
      </c>
    </row>
    <row r="52" spans="1:7" ht="12.2" customHeight="1">
      <c r="A52" s="164" t="s">
        <v>139</v>
      </c>
      <c r="B52" s="165">
        <v>150</v>
      </c>
      <c r="C52" s="166">
        <v>3.1</v>
      </c>
      <c r="D52" s="166">
        <v>4</v>
      </c>
      <c r="E52" s="166">
        <v>20.9</v>
      </c>
      <c r="F52" s="166">
        <v>136.30000000000001</v>
      </c>
      <c r="G52" s="167" t="s">
        <v>140</v>
      </c>
    </row>
    <row r="53" spans="1:7" ht="12.2" customHeight="1">
      <c r="A53" s="164" t="s">
        <v>141</v>
      </c>
      <c r="B53" s="165">
        <v>100</v>
      </c>
      <c r="C53" s="166">
        <v>13.6</v>
      </c>
      <c r="D53" s="166">
        <v>13.8</v>
      </c>
      <c r="E53" s="166">
        <v>18.899999999999999</v>
      </c>
      <c r="F53" s="166">
        <v>267.3</v>
      </c>
      <c r="G53" s="167" t="s">
        <v>142</v>
      </c>
    </row>
    <row r="54" spans="1:7" ht="12.2" customHeight="1">
      <c r="A54" s="164" t="s">
        <v>143</v>
      </c>
      <c r="B54" s="165">
        <v>180</v>
      </c>
      <c r="C54" s="166">
        <v>0.1</v>
      </c>
      <c r="D54" s="166">
        <v>0.1</v>
      </c>
      <c r="E54" s="166">
        <v>10.199999999999999</v>
      </c>
      <c r="F54" s="166">
        <v>43.5</v>
      </c>
      <c r="G54" s="167" t="s">
        <v>144</v>
      </c>
    </row>
    <row r="55" spans="1:7" ht="12.2" customHeight="1">
      <c r="A55" s="164" t="s">
        <v>48</v>
      </c>
      <c r="B55" s="165">
        <v>20</v>
      </c>
      <c r="C55" s="166">
        <v>1.5</v>
      </c>
      <c r="D55" s="166">
        <v>0.1</v>
      </c>
      <c r="E55" s="166">
        <v>10</v>
      </c>
      <c r="F55" s="166">
        <v>47.4</v>
      </c>
      <c r="G55" s="167"/>
    </row>
    <row r="56" spans="1:7" ht="21.6" customHeight="1">
      <c r="A56" s="168" t="s">
        <v>37</v>
      </c>
      <c r="B56" s="169">
        <f>SUM(B51:B55)</f>
        <v>510</v>
      </c>
      <c r="C56" s="163">
        <f t="shared" ref="C56:F56" si="4">SUM(C51:C55)</f>
        <v>18.8</v>
      </c>
      <c r="D56" s="163">
        <f t="shared" si="4"/>
        <v>18.100000000000001</v>
      </c>
      <c r="E56" s="163">
        <f t="shared" si="4"/>
        <v>61.5</v>
      </c>
      <c r="F56" s="163">
        <f t="shared" si="4"/>
        <v>502.9</v>
      </c>
      <c r="G56" s="170"/>
    </row>
    <row r="57" spans="1:7" s="150" customFormat="1" ht="28.35" customHeight="1">
      <c r="A57" s="203" t="s">
        <v>324</v>
      </c>
      <c r="B57" s="214"/>
      <c r="C57" s="214"/>
      <c r="D57" s="214"/>
      <c r="E57" s="214"/>
      <c r="F57" s="214"/>
      <c r="G57" s="214"/>
    </row>
    <row r="58" spans="1:7" ht="13.35" customHeight="1">
      <c r="A58" s="215" t="s">
        <v>0</v>
      </c>
      <c r="B58" s="215" t="s">
        <v>1</v>
      </c>
      <c r="C58" s="216" t="s">
        <v>2</v>
      </c>
      <c r="D58" s="216"/>
      <c r="E58" s="216"/>
      <c r="F58" s="217" t="s">
        <v>3</v>
      </c>
      <c r="G58" s="215" t="s">
        <v>6</v>
      </c>
    </row>
    <row r="59" spans="1:7" ht="26.65" customHeight="1">
      <c r="A59" s="215"/>
      <c r="B59" s="215"/>
      <c r="C59" s="163" t="s">
        <v>8</v>
      </c>
      <c r="D59" s="163" t="s">
        <v>9</v>
      </c>
      <c r="E59" s="163" t="s">
        <v>10</v>
      </c>
      <c r="F59" s="217"/>
      <c r="G59" s="215"/>
    </row>
    <row r="60" spans="1:7" ht="14.65" customHeight="1">
      <c r="A60" s="202" t="s">
        <v>25</v>
      </c>
      <c r="B60" s="202"/>
      <c r="C60" s="202"/>
      <c r="D60" s="202"/>
      <c r="E60" s="202"/>
      <c r="F60" s="202"/>
      <c r="G60" s="202"/>
    </row>
    <row r="61" spans="1:7" ht="12.2" customHeight="1">
      <c r="A61" s="164" t="s">
        <v>77</v>
      </c>
      <c r="B61" s="165">
        <v>100</v>
      </c>
      <c r="C61" s="166">
        <v>0.4</v>
      </c>
      <c r="D61" s="166">
        <v>0.4</v>
      </c>
      <c r="E61" s="166">
        <v>9.8000000000000007</v>
      </c>
      <c r="F61" s="166">
        <v>47</v>
      </c>
      <c r="G61" s="167" t="s">
        <v>35</v>
      </c>
    </row>
    <row r="62" spans="1:7" ht="12.2" customHeight="1">
      <c r="A62" s="164" t="s">
        <v>159</v>
      </c>
      <c r="B62" s="165">
        <v>180</v>
      </c>
      <c r="C62" s="9">
        <v>10.6</v>
      </c>
      <c r="D62" s="9">
        <v>12.4</v>
      </c>
      <c r="E62" s="9">
        <v>44.8</v>
      </c>
      <c r="F62" s="9">
        <v>342.7</v>
      </c>
      <c r="G62" s="167" t="s">
        <v>160</v>
      </c>
    </row>
    <row r="63" spans="1:7" ht="12.2" customHeight="1">
      <c r="A63" s="164" t="s">
        <v>161</v>
      </c>
      <c r="B63" s="165">
        <v>40</v>
      </c>
      <c r="C63" s="166">
        <v>5</v>
      </c>
      <c r="D63" s="166">
        <v>4.5</v>
      </c>
      <c r="E63" s="166">
        <v>0.3</v>
      </c>
      <c r="F63" s="166">
        <v>61.3</v>
      </c>
      <c r="G63" s="167" t="s">
        <v>162</v>
      </c>
    </row>
    <row r="64" spans="1:7" ht="12.2" customHeight="1">
      <c r="A64" s="164" t="s">
        <v>163</v>
      </c>
      <c r="B64" s="165">
        <v>180</v>
      </c>
      <c r="C64" s="166">
        <v>1.5</v>
      </c>
      <c r="D64" s="166">
        <v>1.1000000000000001</v>
      </c>
      <c r="E64" s="166">
        <v>8.5</v>
      </c>
      <c r="F64" s="166">
        <v>50.4</v>
      </c>
      <c r="G64" s="167" t="s">
        <v>164</v>
      </c>
    </row>
    <row r="65" spans="1:7" ht="12.2" customHeight="1">
      <c r="A65" s="164" t="s">
        <v>36</v>
      </c>
      <c r="B65" s="165">
        <v>20</v>
      </c>
      <c r="C65" s="166">
        <v>1.3</v>
      </c>
      <c r="D65" s="166">
        <v>0.2</v>
      </c>
      <c r="E65" s="166">
        <v>8.5</v>
      </c>
      <c r="F65" s="166">
        <v>40.799999999999997</v>
      </c>
      <c r="G65" s="167" t="s">
        <v>61</v>
      </c>
    </row>
    <row r="66" spans="1:7" ht="12.2" customHeight="1">
      <c r="A66" s="168" t="s">
        <v>37</v>
      </c>
      <c r="B66" s="169">
        <f>SUM(B61:B65)</f>
        <v>520</v>
      </c>
      <c r="C66" s="163">
        <f t="shared" ref="C66:F66" si="5">SUM(C61:C65)</f>
        <v>18.8</v>
      </c>
      <c r="D66" s="163">
        <f t="shared" si="5"/>
        <v>18.600000000000001</v>
      </c>
      <c r="E66" s="163">
        <f t="shared" si="5"/>
        <v>71.899999999999991</v>
      </c>
      <c r="F66" s="163">
        <f t="shared" si="5"/>
        <v>542.19999999999993</v>
      </c>
      <c r="G66" s="170" t="s">
        <v>61</v>
      </c>
    </row>
    <row r="67" spans="1:7" s="150" customFormat="1" ht="28.35" customHeight="1">
      <c r="A67" s="203" t="s">
        <v>325</v>
      </c>
      <c r="B67" s="214"/>
      <c r="C67" s="214"/>
      <c r="D67" s="214"/>
      <c r="E67" s="214"/>
      <c r="F67" s="214"/>
      <c r="G67" s="214"/>
    </row>
    <row r="68" spans="1:7" ht="13.35" customHeight="1">
      <c r="A68" s="215" t="s">
        <v>0</v>
      </c>
      <c r="B68" s="215" t="s">
        <v>1</v>
      </c>
      <c r="C68" s="216" t="s">
        <v>2</v>
      </c>
      <c r="D68" s="216"/>
      <c r="E68" s="216"/>
      <c r="F68" s="217" t="s">
        <v>3</v>
      </c>
      <c r="G68" s="215" t="s">
        <v>6</v>
      </c>
    </row>
    <row r="69" spans="1:7" ht="26.65" customHeight="1">
      <c r="A69" s="215"/>
      <c r="B69" s="215"/>
      <c r="C69" s="163" t="s">
        <v>8</v>
      </c>
      <c r="D69" s="163" t="s">
        <v>9</v>
      </c>
      <c r="E69" s="163" t="s">
        <v>10</v>
      </c>
      <c r="F69" s="217"/>
      <c r="G69" s="215"/>
    </row>
    <row r="70" spans="1:7" ht="14.65" customHeight="1">
      <c r="A70" s="202" t="s">
        <v>25</v>
      </c>
      <c r="B70" s="202"/>
      <c r="C70" s="202"/>
      <c r="D70" s="202"/>
      <c r="E70" s="202"/>
      <c r="F70" s="202"/>
      <c r="G70" s="202"/>
    </row>
    <row r="71" spans="1:7" ht="12.2" customHeight="1">
      <c r="A71" s="106" t="s">
        <v>397</v>
      </c>
      <c r="B71" s="142">
        <v>60</v>
      </c>
      <c r="C71" s="143">
        <v>0.7</v>
      </c>
      <c r="D71" s="143">
        <v>0.1</v>
      </c>
      <c r="E71" s="143">
        <v>2.2999999999999998</v>
      </c>
      <c r="F71" s="143">
        <v>14.4</v>
      </c>
      <c r="G71" s="145" t="s">
        <v>398</v>
      </c>
    </row>
    <row r="72" spans="1:7" ht="12.2" customHeight="1">
      <c r="A72" s="164" t="s">
        <v>65</v>
      </c>
      <c r="B72" s="165">
        <v>200</v>
      </c>
      <c r="C72" s="166">
        <v>15.3</v>
      </c>
      <c r="D72" s="166">
        <v>16.5</v>
      </c>
      <c r="E72" s="166">
        <v>39.799999999999997</v>
      </c>
      <c r="F72" s="166">
        <v>399.4</v>
      </c>
      <c r="G72" s="167" t="s">
        <v>66</v>
      </c>
    </row>
    <row r="73" spans="1:7" ht="12.2" customHeight="1">
      <c r="A73" s="164" t="s">
        <v>75</v>
      </c>
      <c r="B73" s="165">
        <v>200</v>
      </c>
      <c r="C73" s="166">
        <v>0</v>
      </c>
      <c r="D73" s="166">
        <v>0</v>
      </c>
      <c r="E73" s="166">
        <v>7.7</v>
      </c>
      <c r="F73" s="166">
        <v>31</v>
      </c>
      <c r="G73" s="167" t="s">
        <v>76</v>
      </c>
    </row>
    <row r="74" spans="1:7" ht="12.2" customHeight="1">
      <c r="A74" s="164" t="s">
        <v>48</v>
      </c>
      <c r="B74" s="165">
        <v>20</v>
      </c>
      <c r="C74" s="166">
        <v>1.5</v>
      </c>
      <c r="D74" s="166">
        <v>0.1</v>
      </c>
      <c r="E74" s="166">
        <v>10</v>
      </c>
      <c r="F74" s="166">
        <v>47.4</v>
      </c>
      <c r="G74" s="167" t="s">
        <v>61</v>
      </c>
    </row>
    <row r="75" spans="1:7" ht="12.2" customHeight="1">
      <c r="A75" s="164" t="s">
        <v>36</v>
      </c>
      <c r="B75" s="165">
        <v>20</v>
      </c>
      <c r="C75" s="166">
        <v>1.3</v>
      </c>
      <c r="D75" s="166">
        <v>0.2</v>
      </c>
      <c r="E75" s="166">
        <v>8.5</v>
      </c>
      <c r="F75" s="166">
        <v>40.799999999999997</v>
      </c>
      <c r="G75" s="167" t="s">
        <v>61</v>
      </c>
    </row>
    <row r="76" spans="1:7" ht="12.2" customHeight="1">
      <c r="A76" s="168" t="s">
        <v>37</v>
      </c>
      <c r="B76" s="169">
        <f>SUM(B71:B75)</f>
        <v>500</v>
      </c>
      <c r="C76" s="163">
        <f t="shared" ref="C76:F76" si="6">SUM(C71:C75)</f>
        <v>18.8</v>
      </c>
      <c r="D76" s="163">
        <f t="shared" si="6"/>
        <v>16.900000000000002</v>
      </c>
      <c r="E76" s="163">
        <f t="shared" si="6"/>
        <v>68.3</v>
      </c>
      <c r="F76" s="163">
        <f t="shared" si="6"/>
        <v>532.99999999999989</v>
      </c>
      <c r="G76" s="170"/>
    </row>
    <row r="77" spans="1:7" s="150" customFormat="1" ht="28.35" customHeight="1">
      <c r="A77" s="203" t="s">
        <v>326</v>
      </c>
      <c r="B77" s="214"/>
      <c r="C77" s="214"/>
      <c r="D77" s="214"/>
      <c r="E77" s="214"/>
      <c r="F77" s="214"/>
      <c r="G77" s="214"/>
    </row>
    <row r="78" spans="1:7" ht="13.35" customHeight="1">
      <c r="A78" s="215" t="s">
        <v>0</v>
      </c>
      <c r="B78" s="215" t="s">
        <v>1</v>
      </c>
      <c r="C78" s="216" t="s">
        <v>2</v>
      </c>
      <c r="D78" s="216"/>
      <c r="E78" s="216"/>
      <c r="F78" s="217" t="s">
        <v>3</v>
      </c>
      <c r="G78" s="215" t="s">
        <v>6</v>
      </c>
    </row>
    <row r="79" spans="1:7" ht="26.65" customHeight="1">
      <c r="A79" s="215"/>
      <c r="B79" s="215"/>
      <c r="C79" s="163" t="s">
        <v>8</v>
      </c>
      <c r="D79" s="163" t="s">
        <v>9</v>
      </c>
      <c r="E79" s="163" t="s">
        <v>10</v>
      </c>
      <c r="F79" s="217"/>
      <c r="G79" s="215"/>
    </row>
    <row r="80" spans="1:7" ht="14.65" customHeight="1">
      <c r="A80" s="202" t="s">
        <v>25</v>
      </c>
      <c r="B80" s="202"/>
      <c r="C80" s="202"/>
      <c r="D80" s="202"/>
      <c r="E80" s="202"/>
      <c r="F80" s="202"/>
      <c r="G80" s="202"/>
    </row>
    <row r="81" spans="1:7" ht="12.2" customHeight="1">
      <c r="A81" s="164" t="s">
        <v>225</v>
      </c>
      <c r="B81" s="165">
        <v>155</v>
      </c>
      <c r="C81" s="166">
        <v>4.7</v>
      </c>
      <c r="D81" s="166">
        <v>6.4</v>
      </c>
      <c r="E81" s="166">
        <v>24.5</v>
      </c>
      <c r="F81" s="166">
        <v>179.3</v>
      </c>
      <c r="G81" s="167" t="s">
        <v>226</v>
      </c>
    </row>
    <row r="82" spans="1:7" ht="12.2" customHeight="1">
      <c r="A82" s="13" t="s">
        <v>394</v>
      </c>
      <c r="B82" s="14">
        <v>55</v>
      </c>
      <c r="C82" s="9">
        <v>5.8</v>
      </c>
      <c r="D82" s="9">
        <v>11.6</v>
      </c>
      <c r="E82" s="9">
        <v>15.1</v>
      </c>
      <c r="F82" s="9">
        <v>198.2</v>
      </c>
      <c r="G82" s="167" t="s">
        <v>55</v>
      </c>
    </row>
    <row r="83" spans="1:7" ht="12.2" customHeight="1">
      <c r="A83" s="164" t="s">
        <v>228</v>
      </c>
      <c r="B83" s="165">
        <v>200</v>
      </c>
      <c r="C83" s="166">
        <v>3.8</v>
      </c>
      <c r="D83" s="166">
        <v>3</v>
      </c>
      <c r="E83" s="166">
        <v>11.8</v>
      </c>
      <c r="F83" s="166">
        <v>90.7</v>
      </c>
      <c r="G83" s="167" t="s">
        <v>129</v>
      </c>
    </row>
    <row r="84" spans="1:7" ht="12.2" customHeight="1">
      <c r="A84" s="164" t="s">
        <v>48</v>
      </c>
      <c r="B84" s="165">
        <v>20</v>
      </c>
      <c r="C84" s="166">
        <v>1.5</v>
      </c>
      <c r="D84" s="166">
        <v>0.1</v>
      </c>
      <c r="E84" s="166">
        <v>10</v>
      </c>
      <c r="F84" s="166">
        <v>47.4</v>
      </c>
      <c r="G84" s="167" t="s">
        <v>61</v>
      </c>
    </row>
    <row r="85" spans="1:7" ht="12.2" customHeight="1">
      <c r="A85" s="164" t="s">
        <v>36</v>
      </c>
      <c r="B85" s="165">
        <v>20</v>
      </c>
      <c r="C85" s="166">
        <v>1.3</v>
      </c>
      <c r="D85" s="166">
        <v>0.2</v>
      </c>
      <c r="E85" s="166">
        <v>8.5</v>
      </c>
      <c r="F85" s="166">
        <v>40.799999999999997</v>
      </c>
      <c r="G85" s="167" t="s">
        <v>61</v>
      </c>
    </row>
    <row r="86" spans="1:7" ht="12.2" customHeight="1">
      <c r="A86" s="164" t="s">
        <v>378</v>
      </c>
      <c r="B86" s="165">
        <v>200</v>
      </c>
      <c r="C86" s="166">
        <v>5.6</v>
      </c>
      <c r="D86" s="166">
        <v>4.9000000000000004</v>
      </c>
      <c r="E86" s="166">
        <v>9.3000000000000007</v>
      </c>
      <c r="F86" s="166">
        <v>104.8</v>
      </c>
      <c r="G86" s="167" t="s">
        <v>61</v>
      </c>
    </row>
    <row r="87" spans="1:7" ht="12.2" customHeight="1">
      <c r="A87" s="168" t="s">
        <v>37</v>
      </c>
      <c r="B87" s="169">
        <f>SUM(B81:B86)</f>
        <v>650</v>
      </c>
      <c r="C87" s="163">
        <f t="shared" ref="C87:F87" si="7">SUM(C81:C86)</f>
        <v>22.700000000000003</v>
      </c>
      <c r="D87" s="163">
        <f t="shared" si="7"/>
        <v>26.200000000000003</v>
      </c>
      <c r="E87" s="163">
        <f t="shared" si="7"/>
        <v>79.2</v>
      </c>
      <c r="F87" s="163">
        <f t="shared" si="7"/>
        <v>661.19999999999993</v>
      </c>
      <c r="G87" s="170"/>
    </row>
    <row r="88" spans="1:7" s="150" customFormat="1" ht="28.35" customHeight="1">
      <c r="A88" s="203" t="s">
        <v>327</v>
      </c>
      <c r="B88" s="214"/>
      <c r="C88" s="214"/>
      <c r="D88" s="214"/>
      <c r="E88" s="214"/>
      <c r="F88" s="214"/>
      <c r="G88" s="214"/>
    </row>
    <row r="89" spans="1:7" ht="13.35" customHeight="1">
      <c r="A89" s="215" t="s">
        <v>0</v>
      </c>
      <c r="B89" s="215" t="s">
        <v>1</v>
      </c>
      <c r="C89" s="216" t="s">
        <v>2</v>
      </c>
      <c r="D89" s="216"/>
      <c r="E89" s="216"/>
      <c r="F89" s="217" t="s">
        <v>3</v>
      </c>
      <c r="G89" s="215" t="s">
        <v>6</v>
      </c>
    </row>
    <row r="90" spans="1:7" ht="26.65" customHeight="1">
      <c r="A90" s="215"/>
      <c r="B90" s="215"/>
      <c r="C90" s="163" t="s">
        <v>8</v>
      </c>
      <c r="D90" s="163" t="s">
        <v>9</v>
      </c>
      <c r="E90" s="163" t="s">
        <v>10</v>
      </c>
      <c r="F90" s="217"/>
      <c r="G90" s="215"/>
    </row>
    <row r="91" spans="1:7" ht="14.65" customHeight="1">
      <c r="A91" s="202" t="s">
        <v>25</v>
      </c>
      <c r="B91" s="202"/>
      <c r="C91" s="202"/>
      <c r="D91" s="202"/>
      <c r="E91" s="202"/>
      <c r="F91" s="202"/>
      <c r="G91" s="202"/>
    </row>
    <row r="92" spans="1:7" ht="12.2" customHeight="1">
      <c r="A92" s="164" t="s">
        <v>77</v>
      </c>
      <c r="B92" s="165">
        <v>100</v>
      </c>
      <c r="C92" s="166">
        <v>0.4</v>
      </c>
      <c r="D92" s="166">
        <v>0.4</v>
      </c>
      <c r="E92" s="166">
        <v>9.8000000000000007</v>
      </c>
      <c r="F92" s="166">
        <v>47</v>
      </c>
      <c r="G92" s="167" t="s">
        <v>35</v>
      </c>
    </row>
    <row r="93" spans="1:7" ht="12.2" customHeight="1">
      <c r="A93" s="164" t="s">
        <v>246</v>
      </c>
      <c r="B93" s="165">
        <v>180</v>
      </c>
      <c r="C93" s="166">
        <v>14.7</v>
      </c>
      <c r="D93" s="166">
        <v>32.299999999999997</v>
      </c>
      <c r="E93" s="166">
        <v>22.2</v>
      </c>
      <c r="F93" s="166">
        <v>440.4</v>
      </c>
      <c r="G93" s="167" t="s">
        <v>247</v>
      </c>
    </row>
    <row r="94" spans="1:7" ht="12.2" customHeight="1">
      <c r="A94" s="164" t="s">
        <v>390</v>
      </c>
      <c r="B94" s="165">
        <v>180</v>
      </c>
      <c r="C94" s="166">
        <v>4.9000000000000004</v>
      </c>
      <c r="D94" s="166">
        <v>4.5</v>
      </c>
      <c r="E94" s="166">
        <v>19.399999999999999</v>
      </c>
      <c r="F94" s="166">
        <v>142.19999999999999</v>
      </c>
      <c r="G94" s="167" t="s">
        <v>68</v>
      </c>
    </row>
    <row r="95" spans="1:7" ht="12.2" customHeight="1">
      <c r="A95" s="164" t="s">
        <v>48</v>
      </c>
      <c r="B95" s="165">
        <v>40</v>
      </c>
      <c r="C95" s="166">
        <v>3.1</v>
      </c>
      <c r="D95" s="166">
        <v>0.2</v>
      </c>
      <c r="E95" s="166">
        <v>20.100000000000001</v>
      </c>
      <c r="F95" s="166">
        <v>94.7</v>
      </c>
      <c r="G95" s="167" t="s">
        <v>61</v>
      </c>
    </row>
    <row r="96" spans="1:7" ht="21.6" customHeight="1">
      <c r="A96" s="168" t="s">
        <v>37</v>
      </c>
      <c r="B96" s="169">
        <f>SUM(B92:B95)</f>
        <v>500</v>
      </c>
      <c r="C96" s="163">
        <f t="shared" ref="C96:F96" si="8">SUM(C92:C95)</f>
        <v>23.1</v>
      </c>
      <c r="D96" s="163">
        <f t="shared" si="8"/>
        <v>37.4</v>
      </c>
      <c r="E96" s="163">
        <f t="shared" si="8"/>
        <v>71.5</v>
      </c>
      <c r="F96" s="163">
        <f t="shared" si="8"/>
        <v>724.3</v>
      </c>
      <c r="G96" s="170"/>
    </row>
    <row r="97" spans="1:7" ht="1.1499999999999999" customHeight="1"/>
    <row r="98" spans="1:7" s="150" customFormat="1" ht="28.35" customHeight="1">
      <c r="A98" s="203" t="s">
        <v>328</v>
      </c>
      <c r="B98" s="214"/>
      <c r="C98" s="214"/>
      <c r="D98" s="214"/>
      <c r="E98" s="214"/>
      <c r="F98" s="214"/>
      <c r="G98" s="214"/>
    </row>
    <row r="99" spans="1:7" ht="13.35" customHeight="1">
      <c r="A99" s="215" t="s">
        <v>0</v>
      </c>
      <c r="B99" s="215" t="s">
        <v>1</v>
      </c>
      <c r="C99" s="216" t="s">
        <v>2</v>
      </c>
      <c r="D99" s="216"/>
      <c r="E99" s="216"/>
      <c r="F99" s="217" t="s">
        <v>3</v>
      </c>
      <c r="G99" s="215" t="s">
        <v>6</v>
      </c>
    </row>
    <row r="100" spans="1:7" ht="26.65" customHeight="1">
      <c r="A100" s="215"/>
      <c r="B100" s="215"/>
      <c r="C100" s="163" t="s">
        <v>8</v>
      </c>
      <c r="D100" s="163" t="s">
        <v>9</v>
      </c>
      <c r="E100" s="163" t="s">
        <v>10</v>
      </c>
      <c r="F100" s="217"/>
      <c r="G100" s="215"/>
    </row>
    <row r="101" spans="1:7" ht="14.65" customHeight="1">
      <c r="A101" s="202" t="s">
        <v>25</v>
      </c>
      <c r="B101" s="202"/>
      <c r="C101" s="202"/>
      <c r="D101" s="202"/>
      <c r="E101" s="202"/>
      <c r="F101" s="202"/>
      <c r="G101" s="202"/>
    </row>
    <row r="102" spans="1:7" ht="12.2" customHeight="1">
      <c r="A102" s="164" t="s">
        <v>285</v>
      </c>
      <c r="B102" s="165">
        <v>60</v>
      </c>
      <c r="C102" s="9">
        <v>1.1000000000000001</v>
      </c>
      <c r="D102" s="9">
        <v>3.1</v>
      </c>
      <c r="E102" s="9">
        <v>3.7</v>
      </c>
      <c r="F102" s="9">
        <v>47.3</v>
      </c>
      <c r="G102" s="167" t="s">
        <v>60</v>
      </c>
    </row>
    <row r="103" spans="1:7" ht="12.2" customHeight="1">
      <c r="A103" s="164" t="s">
        <v>287</v>
      </c>
      <c r="B103" s="165">
        <v>150</v>
      </c>
      <c r="C103" s="9">
        <v>5.7</v>
      </c>
      <c r="D103" s="9">
        <v>8</v>
      </c>
      <c r="E103" s="9">
        <v>20.5</v>
      </c>
      <c r="F103" s="9">
        <v>205.3</v>
      </c>
      <c r="G103" s="167" t="s">
        <v>73</v>
      </c>
    </row>
    <row r="104" spans="1:7" ht="12.2" customHeight="1">
      <c r="A104" s="164" t="s">
        <v>288</v>
      </c>
      <c r="B104" s="165">
        <v>95</v>
      </c>
      <c r="C104" s="9">
        <v>9.6999999999999993</v>
      </c>
      <c r="D104" s="9">
        <v>8.3000000000000007</v>
      </c>
      <c r="E104" s="9">
        <v>5.8</v>
      </c>
      <c r="F104" s="9">
        <v>149.30000000000001</v>
      </c>
      <c r="G104" s="167" t="s">
        <v>289</v>
      </c>
    </row>
    <row r="105" spans="1:7" ht="12.2" customHeight="1">
      <c r="A105" s="164" t="s">
        <v>52</v>
      </c>
      <c r="B105" s="165">
        <v>200</v>
      </c>
      <c r="C105" s="9">
        <v>1</v>
      </c>
      <c r="D105" s="9">
        <v>0.2</v>
      </c>
      <c r="E105" s="9">
        <v>19.600000000000001</v>
      </c>
      <c r="F105" s="9">
        <v>83.4</v>
      </c>
      <c r="G105" s="167" t="s">
        <v>53</v>
      </c>
    </row>
    <row r="106" spans="1:7" ht="12.2" customHeight="1">
      <c r="A106" s="164" t="s">
        <v>36</v>
      </c>
      <c r="B106" s="165">
        <v>20</v>
      </c>
      <c r="C106" s="9">
        <v>1.1200000000000001</v>
      </c>
      <c r="D106" s="9">
        <v>0.22</v>
      </c>
      <c r="E106" s="9">
        <v>9.8800000000000008</v>
      </c>
      <c r="F106" s="9">
        <v>45.98</v>
      </c>
      <c r="G106" s="167" t="s">
        <v>61</v>
      </c>
    </row>
    <row r="107" spans="1:7" ht="12.2" customHeight="1">
      <c r="A107" s="164" t="s">
        <v>48</v>
      </c>
      <c r="B107" s="165">
        <v>20</v>
      </c>
      <c r="C107" s="9">
        <v>1.53</v>
      </c>
      <c r="D107" s="9">
        <v>0.12</v>
      </c>
      <c r="E107" s="9">
        <v>10.039999999999999</v>
      </c>
      <c r="F107" s="9">
        <v>47.36</v>
      </c>
      <c r="G107" s="167" t="s">
        <v>61</v>
      </c>
    </row>
    <row r="108" spans="1:7" ht="21.6" customHeight="1">
      <c r="A108" s="168" t="s">
        <v>37</v>
      </c>
      <c r="B108" s="169">
        <f>SUM(B102:B107)</f>
        <v>545</v>
      </c>
      <c r="C108" s="163">
        <f t="shared" ref="C108:F108" si="9">SUM(C102:C107)</f>
        <v>20.150000000000002</v>
      </c>
      <c r="D108" s="163">
        <f t="shared" si="9"/>
        <v>19.939999999999998</v>
      </c>
      <c r="E108" s="163">
        <f t="shared" si="9"/>
        <v>69.52000000000001</v>
      </c>
      <c r="F108" s="163">
        <f t="shared" si="9"/>
        <v>578.6400000000001</v>
      </c>
      <c r="G108" s="170"/>
    </row>
    <row r="111" spans="1:7" s="16" customFormat="1" ht="14.1" customHeight="1">
      <c r="A111" s="203" t="s">
        <v>309</v>
      </c>
      <c r="B111" s="204"/>
      <c r="C111" s="204"/>
      <c r="D111" s="204"/>
      <c r="E111" s="204"/>
      <c r="F111" s="204"/>
      <c r="G111" s="15"/>
    </row>
    <row r="112" spans="1:7" s="150" customFormat="1" ht="13.35" customHeight="1">
      <c r="A112" s="172" t="s">
        <v>0</v>
      </c>
      <c r="B112" s="205" t="s">
        <v>1</v>
      </c>
      <c r="C112" s="207" t="s">
        <v>2</v>
      </c>
      <c r="D112" s="208"/>
      <c r="E112" s="209"/>
      <c r="F112" s="210" t="s">
        <v>3</v>
      </c>
      <c r="G112" s="212"/>
    </row>
    <row r="113" spans="1:7" s="150" customFormat="1" ht="26.65" customHeight="1">
      <c r="A113" s="172"/>
      <c r="B113" s="206"/>
      <c r="C113" s="173" t="s">
        <v>8</v>
      </c>
      <c r="D113" s="173" t="s">
        <v>9</v>
      </c>
      <c r="E113" s="173" t="s">
        <v>10</v>
      </c>
      <c r="F113" s="211"/>
      <c r="G113" s="213"/>
    </row>
    <row r="114" spans="1:7" s="23" customFormat="1" ht="14.1" customHeight="1">
      <c r="A114" s="19" t="s">
        <v>310</v>
      </c>
      <c r="B114" s="20"/>
      <c r="C114" s="21">
        <f>C108+C96+C87+C76+C66+C56+C46+C35+C23+C13</f>
        <v>197.72000000000003</v>
      </c>
      <c r="D114" s="21">
        <f t="shared" ref="D114:F114" si="10">D108+D96+D87+D76+D66+D56+D46+D35+D23+D13</f>
        <v>215.59999999999997</v>
      </c>
      <c r="E114" s="21">
        <f t="shared" si="10"/>
        <v>716.62</v>
      </c>
      <c r="F114" s="21">
        <f t="shared" si="10"/>
        <v>5828.7999999999993</v>
      </c>
      <c r="G114" s="35"/>
    </row>
    <row r="115" spans="1:7" s="23" customFormat="1" ht="14.1" customHeight="1">
      <c r="A115" s="19" t="s">
        <v>311</v>
      </c>
      <c r="B115" s="20"/>
      <c r="C115" s="21">
        <f>C114/10</f>
        <v>19.772000000000002</v>
      </c>
      <c r="D115" s="21">
        <f t="shared" ref="D115:F115" si="11">D114/10</f>
        <v>21.559999999999995</v>
      </c>
      <c r="E115" s="21">
        <f t="shared" si="11"/>
        <v>71.662000000000006</v>
      </c>
      <c r="F115" s="21">
        <f t="shared" si="11"/>
        <v>582.87999999999988</v>
      </c>
      <c r="G115" s="22"/>
    </row>
    <row r="116" spans="1:7" s="23" customFormat="1" ht="14.1" customHeight="1">
      <c r="A116" s="19" t="s">
        <v>312</v>
      </c>
      <c r="B116" s="20"/>
      <c r="C116" s="21">
        <v>1</v>
      </c>
      <c r="D116" s="21">
        <v>1</v>
      </c>
      <c r="E116" s="21">
        <v>4</v>
      </c>
      <c r="F116" s="21"/>
      <c r="G116" s="22"/>
    </row>
    <row r="117" spans="1:7" s="16" customFormat="1" ht="14.1" customHeight="1">
      <c r="A117" s="24"/>
      <c r="B117" s="25"/>
      <c r="C117" s="26"/>
      <c r="D117" s="26"/>
      <c r="E117" s="26"/>
      <c r="F117" s="26"/>
      <c r="G117" s="15"/>
    </row>
    <row r="118" spans="1:7" s="27" customFormat="1" ht="35.450000000000003" customHeight="1">
      <c r="A118" s="201" t="s">
        <v>313</v>
      </c>
      <c r="B118" s="201"/>
      <c r="C118" s="201"/>
      <c r="D118" s="201"/>
      <c r="E118" s="201"/>
      <c r="F118" s="201"/>
      <c r="G118" s="15"/>
    </row>
    <row r="119" spans="1:7" s="23" customFormat="1" ht="24" customHeight="1">
      <c r="A119" s="19" t="s">
        <v>314</v>
      </c>
      <c r="B119" s="20"/>
      <c r="C119" s="21" t="s">
        <v>315</v>
      </c>
      <c r="D119" s="21"/>
      <c r="E119" s="21"/>
      <c r="F119" s="28"/>
      <c r="G119" s="22"/>
    </row>
    <row r="120" spans="1:7" s="150" customFormat="1" ht="13.5">
      <c r="A120" s="19" t="s">
        <v>318</v>
      </c>
      <c r="B120" s="174"/>
      <c r="C120" s="175">
        <f>(B108+B96+B87+B76+B66+B56+B46+B35+B23+B13)/10</f>
        <v>532</v>
      </c>
      <c r="D120" s="175"/>
      <c r="E120" s="175"/>
      <c r="F120" s="176"/>
      <c r="G120" s="15"/>
    </row>
    <row r="121" spans="1:7" s="150" customFormat="1" ht="12.75">
      <c r="B121" s="15"/>
      <c r="C121" s="176"/>
      <c r="D121" s="176"/>
      <c r="E121" s="176"/>
      <c r="F121" s="176"/>
      <c r="G121" s="15"/>
    </row>
  </sheetData>
  <mergeCells count="78">
    <mergeCell ref="C1:G1"/>
    <mergeCell ref="A3:G3"/>
    <mergeCell ref="A4:G4"/>
    <mergeCell ref="A5:A6"/>
    <mergeCell ref="B5:B6"/>
    <mergeCell ref="C5:E5"/>
    <mergeCell ref="F5:F6"/>
    <mergeCell ref="G5:G6"/>
    <mergeCell ref="A7:G7"/>
    <mergeCell ref="A14:G14"/>
    <mergeCell ref="A15:A16"/>
    <mergeCell ref="B15:B16"/>
    <mergeCell ref="C15:E15"/>
    <mergeCell ref="F15:F16"/>
    <mergeCell ref="G15:G16"/>
    <mergeCell ref="A17:G17"/>
    <mergeCell ref="A25:G25"/>
    <mergeCell ref="A26:A27"/>
    <mergeCell ref="B26:B27"/>
    <mergeCell ref="C26:E26"/>
    <mergeCell ref="F26:F27"/>
    <mergeCell ref="G26:G27"/>
    <mergeCell ref="A28:G28"/>
    <mergeCell ref="A37:G37"/>
    <mergeCell ref="A38:A39"/>
    <mergeCell ref="B38:B39"/>
    <mergeCell ref="C38:E38"/>
    <mergeCell ref="F38:F39"/>
    <mergeCell ref="G38:G39"/>
    <mergeCell ref="A40:G40"/>
    <mergeCell ref="A47:G47"/>
    <mergeCell ref="A48:A49"/>
    <mergeCell ref="B48:B49"/>
    <mergeCell ref="C48:E48"/>
    <mergeCell ref="F48:F49"/>
    <mergeCell ref="G48:G49"/>
    <mergeCell ref="A50:G50"/>
    <mergeCell ref="A57:G57"/>
    <mergeCell ref="A58:A59"/>
    <mergeCell ref="B58:B59"/>
    <mergeCell ref="C58:E58"/>
    <mergeCell ref="F58:F59"/>
    <mergeCell ref="G58:G59"/>
    <mergeCell ref="A60:G60"/>
    <mergeCell ref="A67:G67"/>
    <mergeCell ref="A68:A69"/>
    <mergeCell ref="B68:B69"/>
    <mergeCell ref="C68:E68"/>
    <mergeCell ref="F68:F69"/>
    <mergeCell ref="G68:G69"/>
    <mergeCell ref="A70:G70"/>
    <mergeCell ref="A77:G77"/>
    <mergeCell ref="A78:A79"/>
    <mergeCell ref="B78:B79"/>
    <mergeCell ref="C78:E78"/>
    <mergeCell ref="F78:F79"/>
    <mergeCell ref="G78:G79"/>
    <mergeCell ref="A80:G80"/>
    <mergeCell ref="A88:G88"/>
    <mergeCell ref="A89:A90"/>
    <mergeCell ref="B89:B90"/>
    <mergeCell ref="C89:E89"/>
    <mergeCell ref="F89:F90"/>
    <mergeCell ref="G89:G90"/>
    <mergeCell ref="A91:G91"/>
    <mergeCell ref="A98:G98"/>
    <mergeCell ref="A99:A100"/>
    <mergeCell ref="B99:B100"/>
    <mergeCell ref="C99:E99"/>
    <mergeCell ref="F99:F100"/>
    <mergeCell ref="G99:G100"/>
    <mergeCell ref="A118:F118"/>
    <mergeCell ref="A101:G101"/>
    <mergeCell ref="A111:F111"/>
    <mergeCell ref="B112:B113"/>
    <mergeCell ref="C112:E112"/>
    <mergeCell ref="F112:F113"/>
    <mergeCell ref="G112:G113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8"/>
  <sheetViews>
    <sheetView workbookViewId="0">
      <selection activeCell="J8" sqref="J8"/>
    </sheetView>
  </sheetViews>
  <sheetFormatPr defaultColWidth="9.1640625" defaultRowHeight="15"/>
  <cols>
    <col min="1" max="1" width="66" style="162" customWidth="1"/>
    <col min="2" max="2" width="6.6640625" style="162" customWidth="1"/>
    <col min="3" max="3" width="10.5" style="160" customWidth="1"/>
    <col min="4" max="4" width="10.33203125" style="160" customWidth="1"/>
    <col min="5" max="5" width="11.5" style="160" customWidth="1"/>
    <col min="6" max="6" width="12.5" style="160" customWidth="1"/>
    <col min="7" max="7" width="9.5" style="171" customWidth="1"/>
    <col min="8" max="16384" width="9.1640625" style="162"/>
  </cols>
  <sheetData>
    <row r="1" spans="1:7" s="16" customFormat="1" ht="82.5" customHeight="1">
      <c r="A1" s="158" t="s">
        <v>329</v>
      </c>
      <c r="B1" s="159"/>
      <c r="C1" s="218" t="s">
        <v>330</v>
      </c>
      <c r="D1" s="219"/>
      <c r="E1" s="219"/>
      <c r="F1" s="219"/>
      <c r="G1" s="219"/>
    </row>
    <row r="2" spans="1:7" s="146" customFormat="1" ht="22.9" customHeight="1">
      <c r="C2" s="160"/>
      <c r="D2" s="160"/>
      <c r="E2" s="160"/>
      <c r="F2" s="160"/>
      <c r="G2" s="161"/>
    </row>
    <row r="3" spans="1:7" s="150" customFormat="1" ht="30" customHeight="1">
      <c r="A3" s="220" t="s">
        <v>396</v>
      </c>
      <c r="B3" s="220"/>
      <c r="C3" s="220"/>
      <c r="D3" s="220"/>
      <c r="E3" s="220"/>
      <c r="F3" s="220"/>
      <c r="G3" s="220"/>
    </row>
    <row r="4" spans="1:7" s="150" customFormat="1" ht="28.35" customHeight="1">
      <c r="A4" s="203" t="s">
        <v>319</v>
      </c>
      <c r="B4" s="214"/>
      <c r="C4" s="214"/>
      <c r="D4" s="214"/>
      <c r="E4" s="214"/>
      <c r="F4" s="214"/>
      <c r="G4" s="214"/>
    </row>
    <row r="5" spans="1:7" ht="13.35" customHeight="1">
      <c r="A5" s="215" t="s">
        <v>0</v>
      </c>
      <c r="B5" s="215" t="s">
        <v>1</v>
      </c>
      <c r="C5" s="216" t="s">
        <v>2</v>
      </c>
      <c r="D5" s="216"/>
      <c r="E5" s="216"/>
      <c r="F5" s="217" t="s">
        <v>3</v>
      </c>
      <c r="G5" s="215" t="s">
        <v>6</v>
      </c>
    </row>
    <row r="6" spans="1:7" ht="26.65" customHeight="1">
      <c r="A6" s="215"/>
      <c r="B6" s="215"/>
      <c r="C6" s="163" t="s">
        <v>8</v>
      </c>
      <c r="D6" s="163" t="s">
        <v>9</v>
      </c>
      <c r="E6" s="163" t="s">
        <v>10</v>
      </c>
      <c r="F6" s="217"/>
      <c r="G6" s="215"/>
    </row>
    <row r="7" spans="1:7" ht="14.65" customHeight="1">
      <c r="A7" s="202" t="s">
        <v>38</v>
      </c>
      <c r="B7" s="202"/>
      <c r="C7" s="202"/>
      <c r="D7" s="202"/>
      <c r="E7" s="202"/>
      <c r="F7" s="202"/>
      <c r="G7" s="202"/>
    </row>
    <row r="8" spans="1:7" ht="12.2" customHeight="1">
      <c r="A8" s="106" t="s">
        <v>397</v>
      </c>
      <c r="B8" s="142">
        <v>60</v>
      </c>
      <c r="C8" s="143">
        <v>0.7</v>
      </c>
      <c r="D8" s="143">
        <v>0.1</v>
      </c>
      <c r="E8" s="143">
        <v>2.2999999999999998</v>
      </c>
      <c r="F8" s="143">
        <v>14.4</v>
      </c>
      <c r="G8" s="167">
        <v>71</v>
      </c>
    </row>
    <row r="9" spans="1:7" ht="12.2" customHeight="1">
      <c r="A9" s="164" t="s">
        <v>40</v>
      </c>
      <c r="B9" s="165">
        <v>200</v>
      </c>
      <c r="C9" s="166">
        <v>4.7</v>
      </c>
      <c r="D9" s="166">
        <v>2.1</v>
      </c>
      <c r="E9" s="166">
        <v>20.2</v>
      </c>
      <c r="F9" s="166">
        <v>119.2</v>
      </c>
      <c r="G9" s="167" t="s">
        <v>41</v>
      </c>
    </row>
    <row r="10" spans="1:7" ht="12.2" customHeight="1">
      <c r="A10" s="164" t="s">
        <v>42</v>
      </c>
      <c r="B10" s="165">
        <v>150</v>
      </c>
      <c r="C10" s="166">
        <v>2.9</v>
      </c>
      <c r="D10" s="166">
        <v>4.3</v>
      </c>
      <c r="E10" s="166">
        <v>23.8</v>
      </c>
      <c r="F10" s="166">
        <v>150.1</v>
      </c>
      <c r="G10" s="167" t="s">
        <v>43</v>
      </c>
    </row>
    <row r="11" spans="1:7" ht="12.2" customHeight="1">
      <c r="A11" s="164" t="s">
        <v>44</v>
      </c>
      <c r="B11" s="165">
        <v>105</v>
      </c>
      <c r="C11" s="166">
        <v>10.6</v>
      </c>
      <c r="D11" s="166">
        <v>18.399999999999999</v>
      </c>
      <c r="E11" s="166">
        <v>8.5</v>
      </c>
      <c r="F11" s="166">
        <v>202.7</v>
      </c>
      <c r="G11" s="167" t="s">
        <v>45</v>
      </c>
    </row>
    <row r="12" spans="1:7" ht="12.2" customHeight="1">
      <c r="A12" s="164" t="s">
        <v>46</v>
      </c>
      <c r="B12" s="165">
        <v>200</v>
      </c>
      <c r="C12" s="166">
        <v>0.4</v>
      </c>
      <c r="D12" s="166">
        <v>0</v>
      </c>
      <c r="E12" s="166">
        <v>29.1</v>
      </c>
      <c r="F12" s="166">
        <v>119.8</v>
      </c>
      <c r="G12" s="167" t="s">
        <v>47</v>
      </c>
    </row>
    <row r="13" spans="1:7" s="150" customFormat="1" ht="12.2" customHeight="1">
      <c r="A13" s="13" t="s">
        <v>48</v>
      </c>
      <c r="B13" s="14">
        <v>30</v>
      </c>
      <c r="C13" s="9">
        <v>2.2999999999999998</v>
      </c>
      <c r="D13" s="9">
        <v>0.19</v>
      </c>
      <c r="E13" s="9">
        <v>15.05</v>
      </c>
      <c r="F13" s="9">
        <v>71.05</v>
      </c>
      <c r="G13" s="149" t="s">
        <v>61</v>
      </c>
    </row>
    <row r="14" spans="1:7" s="150" customFormat="1" ht="12.2" customHeight="1">
      <c r="A14" s="13" t="s">
        <v>36</v>
      </c>
      <c r="B14" s="14">
        <v>30</v>
      </c>
      <c r="C14" s="9">
        <v>1.99</v>
      </c>
      <c r="D14" s="9">
        <v>0.26</v>
      </c>
      <c r="E14" s="9">
        <v>12.72</v>
      </c>
      <c r="F14" s="9">
        <v>61.19</v>
      </c>
      <c r="G14" s="149" t="s">
        <v>61</v>
      </c>
    </row>
    <row r="15" spans="1:7" ht="21.6" customHeight="1">
      <c r="A15" s="168" t="s">
        <v>37</v>
      </c>
      <c r="B15" s="169">
        <f>SUM(B8:B14)</f>
        <v>775</v>
      </c>
      <c r="C15" s="163">
        <f t="shared" ref="C15:F15" si="0">SUM(C8:C14)</f>
        <v>23.589999999999996</v>
      </c>
      <c r="D15" s="163">
        <f t="shared" si="0"/>
        <v>25.35</v>
      </c>
      <c r="E15" s="163">
        <f t="shared" si="0"/>
        <v>111.67</v>
      </c>
      <c r="F15" s="163">
        <f t="shared" si="0"/>
        <v>738.43999999999983</v>
      </c>
      <c r="G15" s="170"/>
    </row>
    <row r="16" spans="1:7" s="150" customFormat="1" ht="28.35" customHeight="1">
      <c r="A16" s="203" t="s">
        <v>320</v>
      </c>
      <c r="B16" s="214"/>
      <c r="C16" s="214"/>
      <c r="D16" s="214"/>
      <c r="E16" s="214"/>
      <c r="F16" s="214"/>
      <c r="G16" s="214"/>
    </row>
    <row r="17" spans="1:7" ht="13.35" customHeight="1">
      <c r="A17" s="215" t="s">
        <v>0</v>
      </c>
      <c r="B17" s="215" t="s">
        <v>1</v>
      </c>
      <c r="C17" s="216" t="s">
        <v>2</v>
      </c>
      <c r="D17" s="216"/>
      <c r="E17" s="216"/>
      <c r="F17" s="217" t="s">
        <v>3</v>
      </c>
      <c r="G17" s="215" t="s">
        <v>6</v>
      </c>
    </row>
    <row r="18" spans="1:7" ht="26.65" customHeight="1">
      <c r="A18" s="215"/>
      <c r="B18" s="215"/>
      <c r="C18" s="163" t="s">
        <v>8</v>
      </c>
      <c r="D18" s="163" t="s">
        <v>9</v>
      </c>
      <c r="E18" s="163" t="s">
        <v>10</v>
      </c>
      <c r="F18" s="217"/>
      <c r="G18" s="215"/>
    </row>
    <row r="19" spans="1:7" ht="14.65" customHeight="1">
      <c r="A19" s="202" t="s">
        <v>38</v>
      </c>
      <c r="B19" s="202"/>
      <c r="C19" s="202"/>
      <c r="D19" s="202"/>
      <c r="E19" s="202"/>
      <c r="F19" s="202"/>
      <c r="G19" s="202"/>
    </row>
    <row r="20" spans="1:7" ht="12.2" customHeight="1">
      <c r="A20" s="106" t="s">
        <v>402</v>
      </c>
      <c r="B20" s="142">
        <v>60</v>
      </c>
      <c r="C20" s="143">
        <v>0.7</v>
      </c>
      <c r="D20" s="143">
        <v>0.1</v>
      </c>
      <c r="E20" s="143">
        <v>2.2999999999999998</v>
      </c>
      <c r="F20" s="143">
        <v>14.4</v>
      </c>
      <c r="G20" s="145" t="s">
        <v>398</v>
      </c>
    </row>
    <row r="21" spans="1:7" ht="12.2" customHeight="1">
      <c r="A21" s="164" t="s">
        <v>63</v>
      </c>
      <c r="B21" s="165">
        <v>220</v>
      </c>
      <c r="C21" s="166">
        <v>3</v>
      </c>
      <c r="D21" s="166">
        <v>4.7</v>
      </c>
      <c r="E21" s="166">
        <v>19.399999999999999</v>
      </c>
      <c r="F21" s="166">
        <v>107.3</v>
      </c>
      <c r="G21" s="167" t="s">
        <v>64</v>
      </c>
    </row>
    <row r="22" spans="1:7" ht="12.2" customHeight="1">
      <c r="A22" s="164" t="s">
        <v>65</v>
      </c>
      <c r="B22" s="165">
        <v>150</v>
      </c>
      <c r="C22" s="166">
        <v>12.3</v>
      </c>
      <c r="D22" s="166">
        <v>15</v>
      </c>
      <c r="E22" s="166">
        <v>26.9</v>
      </c>
      <c r="F22" s="166">
        <v>329.4</v>
      </c>
      <c r="G22" s="167" t="s">
        <v>66</v>
      </c>
    </row>
    <row r="23" spans="1:7" ht="12.2" customHeight="1">
      <c r="A23" s="164" t="s">
        <v>67</v>
      </c>
      <c r="B23" s="165">
        <v>180</v>
      </c>
      <c r="C23" s="166">
        <v>5.2</v>
      </c>
      <c r="D23" s="166">
        <v>4.5</v>
      </c>
      <c r="E23" s="166">
        <v>7.2</v>
      </c>
      <c r="F23" s="166">
        <v>95.4</v>
      </c>
      <c r="G23" s="167" t="s">
        <v>68</v>
      </c>
    </row>
    <row r="24" spans="1:7" ht="12.2" customHeight="1">
      <c r="A24" s="164" t="s">
        <v>48</v>
      </c>
      <c r="B24" s="165">
        <v>50</v>
      </c>
      <c r="C24" s="166">
        <v>3.8</v>
      </c>
      <c r="D24" s="166">
        <v>0.3</v>
      </c>
      <c r="E24" s="166">
        <v>25.1</v>
      </c>
      <c r="F24" s="166">
        <v>118.4</v>
      </c>
      <c r="G24" s="167" t="s">
        <v>61</v>
      </c>
    </row>
    <row r="25" spans="1:7" ht="12.2" customHeight="1">
      <c r="A25" s="164" t="s">
        <v>36</v>
      </c>
      <c r="B25" s="165">
        <v>40</v>
      </c>
      <c r="C25" s="166">
        <v>2.6</v>
      </c>
      <c r="D25" s="166">
        <v>0.4</v>
      </c>
      <c r="E25" s="166">
        <v>17</v>
      </c>
      <c r="F25" s="166">
        <v>81.599999999999994</v>
      </c>
      <c r="G25" s="167" t="s">
        <v>61</v>
      </c>
    </row>
    <row r="26" spans="1:7" ht="21.6" customHeight="1">
      <c r="A26" s="168" t="s">
        <v>37</v>
      </c>
      <c r="B26" s="169">
        <f>SUM(B20:B25)</f>
        <v>700</v>
      </c>
      <c r="C26" s="163">
        <f t="shared" ref="C26:F26" si="1">SUM(C20:C25)</f>
        <v>27.6</v>
      </c>
      <c r="D26" s="163">
        <f t="shared" si="1"/>
        <v>25</v>
      </c>
      <c r="E26" s="163">
        <f t="shared" si="1"/>
        <v>97.9</v>
      </c>
      <c r="F26" s="163">
        <f t="shared" si="1"/>
        <v>746.5</v>
      </c>
      <c r="G26" s="170"/>
    </row>
    <row r="27" spans="1:7" ht="1.1499999999999999" customHeight="1"/>
    <row r="28" spans="1:7" s="150" customFormat="1" ht="28.35" customHeight="1">
      <c r="A28" s="203" t="s">
        <v>321</v>
      </c>
      <c r="B28" s="214"/>
      <c r="C28" s="214"/>
      <c r="D28" s="214"/>
      <c r="E28" s="214"/>
      <c r="F28" s="214"/>
      <c r="G28" s="214"/>
    </row>
    <row r="29" spans="1:7" ht="13.35" customHeight="1">
      <c r="A29" s="215" t="s">
        <v>0</v>
      </c>
      <c r="B29" s="215" t="s">
        <v>1</v>
      </c>
      <c r="C29" s="216" t="s">
        <v>2</v>
      </c>
      <c r="D29" s="216"/>
      <c r="E29" s="216"/>
      <c r="F29" s="217" t="s">
        <v>3</v>
      </c>
      <c r="G29" s="215" t="s">
        <v>6</v>
      </c>
    </row>
    <row r="30" spans="1:7" ht="26.65" customHeight="1">
      <c r="A30" s="215"/>
      <c r="B30" s="215"/>
      <c r="C30" s="163" t="s">
        <v>8</v>
      </c>
      <c r="D30" s="163" t="s">
        <v>9</v>
      </c>
      <c r="E30" s="163" t="s">
        <v>10</v>
      </c>
      <c r="F30" s="217"/>
      <c r="G30" s="215"/>
    </row>
    <row r="31" spans="1:7" ht="14.65" customHeight="1">
      <c r="A31" s="202" t="s">
        <v>38</v>
      </c>
      <c r="B31" s="202"/>
      <c r="C31" s="202"/>
      <c r="D31" s="202"/>
      <c r="E31" s="202"/>
      <c r="F31" s="202"/>
      <c r="G31" s="202"/>
    </row>
    <row r="32" spans="1:7" ht="12.2" customHeight="1">
      <c r="A32" s="164" t="s">
        <v>77</v>
      </c>
      <c r="B32" s="165">
        <v>120</v>
      </c>
      <c r="C32" s="166">
        <v>0.5</v>
      </c>
      <c r="D32" s="166">
        <v>0.5</v>
      </c>
      <c r="E32" s="166">
        <v>11.8</v>
      </c>
      <c r="F32" s="166">
        <v>56.4</v>
      </c>
      <c r="G32" s="167" t="s">
        <v>35</v>
      </c>
    </row>
    <row r="33" spans="1:7" ht="12.2" customHeight="1">
      <c r="A33" s="164" t="s">
        <v>78</v>
      </c>
      <c r="B33" s="165">
        <v>200</v>
      </c>
      <c r="C33" s="166">
        <v>1.4</v>
      </c>
      <c r="D33" s="166">
        <v>4.0999999999999996</v>
      </c>
      <c r="E33" s="166">
        <v>8</v>
      </c>
      <c r="F33" s="166">
        <v>74.5</v>
      </c>
      <c r="G33" s="167" t="s">
        <v>79</v>
      </c>
    </row>
    <row r="34" spans="1:7" ht="12.2" customHeight="1">
      <c r="A34" s="164" t="s">
        <v>80</v>
      </c>
      <c r="B34" s="165">
        <v>150</v>
      </c>
      <c r="C34" s="166">
        <v>2.8</v>
      </c>
      <c r="D34" s="166">
        <v>9.1999999999999993</v>
      </c>
      <c r="E34" s="166">
        <v>15.7</v>
      </c>
      <c r="F34" s="166">
        <v>163.30000000000001</v>
      </c>
      <c r="G34" s="167" t="s">
        <v>81</v>
      </c>
    </row>
    <row r="35" spans="1:7" ht="12.2" customHeight="1">
      <c r="A35" s="164" t="s">
        <v>82</v>
      </c>
      <c r="B35" s="165">
        <v>95</v>
      </c>
      <c r="C35" s="166">
        <v>12.1</v>
      </c>
      <c r="D35" s="166">
        <v>8</v>
      </c>
      <c r="E35" s="166">
        <v>13.3</v>
      </c>
      <c r="F35" s="166">
        <v>178.5</v>
      </c>
      <c r="G35" s="167" t="s">
        <v>84</v>
      </c>
    </row>
    <row r="36" spans="1:7" ht="12.2" customHeight="1">
      <c r="A36" s="164" t="s">
        <v>85</v>
      </c>
      <c r="B36" s="165">
        <v>200</v>
      </c>
      <c r="C36" s="166">
        <v>0.6</v>
      </c>
      <c r="D36" s="166">
        <v>0.4</v>
      </c>
      <c r="E36" s="166">
        <v>31.6</v>
      </c>
      <c r="F36" s="166">
        <v>135.80000000000001</v>
      </c>
      <c r="G36" s="167" t="s">
        <v>53</v>
      </c>
    </row>
    <row r="37" spans="1:7" s="150" customFormat="1" ht="12.2" customHeight="1">
      <c r="A37" s="13" t="s">
        <v>48</v>
      </c>
      <c r="B37" s="14">
        <v>40</v>
      </c>
      <c r="C37" s="9">
        <v>3.05</v>
      </c>
      <c r="D37" s="9">
        <v>0.25</v>
      </c>
      <c r="E37" s="9">
        <v>20.07</v>
      </c>
      <c r="F37" s="9">
        <v>94.73</v>
      </c>
      <c r="G37" s="149" t="s">
        <v>61</v>
      </c>
    </row>
    <row r="38" spans="1:7" s="150" customFormat="1" ht="12.2" customHeight="1">
      <c r="A38" s="13" t="s">
        <v>378</v>
      </c>
      <c r="B38" s="14">
        <v>200</v>
      </c>
      <c r="C38" s="9">
        <v>5.6</v>
      </c>
      <c r="D38" s="9">
        <v>4.9000000000000004</v>
      </c>
      <c r="E38" s="9">
        <v>9.3000000000000007</v>
      </c>
      <c r="F38" s="9">
        <v>104.8</v>
      </c>
      <c r="G38" s="149" t="s">
        <v>61</v>
      </c>
    </row>
    <row r="39" spans="1:7" ht="21.6" customHeight="1">
      <c r="A39" s="168" t="s">
        <v>37</v>
      </c>
      <c r="B39" s="169">
        <f>SUM(B32:B38)</f>
        <v>1005</v>
      </c>
      <c r="C39" s="163">
        <f t="shared" ref="C39:F39" si="2">SUM(C32:C38)</f>
        <v>26.049999999999997</v>
      </c>
      <c r="D39" s="163">
        <f t="shared" si="2"/>
        <v>27.349999999999994</v>
      </c>
      <c r="E39" s="163">
        <f t="shared" si="2"/>
        <v>109.77</v>
      </c>
      <c r="F39" s="163">
        <f t="shared" si="2"/>
        <v>808.03</v>
      </c>
      <c r="G39" s="170"/>
    </row>
    <row r="40" spans="1:7" ht="1.1499999999999999" customHeight="1"/>
    <row r="41" spans="1:7" s="150" customFormat="1" ht="28.35" customHeight="1">
      <c r="A41" s="203" t="s">
        <v>322</v>
      </c>
      <c r="B41" s="214"/>
      <c r="C41" s="214"/>
      <c r="D41" s="214"/>
      <c r="E41" s="214"/>
      <c r="F41" s="214"/>
      <c r="G41" s="214"/>
    </row>
    <row r="42" spans="1:7" ht="13.35" customHeight="1">
      <c r="A42" s="215" t="s">
        <v>0</v>
      </c>
      <c r="B42" s="215" t="s">
        <v>1</v>
      </c>
      <c r="C42" s="216" t="s">
        <v>2</v>
      </c>
      <c r="D42" s="216"/>
      <c r="E42" s="216"/>
      <c r="F42" s="217" t="s">
        <v>3</v>
      </c>
      <c r="G42" s="215" t="s">
        <v>6</v>
      </c>
    </row>
    <row r="43" spans="1:7" ht="26.65" customHeight="1">
      <c r="A43" s="215"/>
      <c r="B43" s="215"/>
      <c r="C43" s="163" t="s">
        <v>8</v>
      </c>
      <c r="D43" s="163" t="s">
        <v>9</v>
      </c>
      <c r="E43" s="163" t="s">
        <v>10</v>
      </c>
      <c r="F43" s="217"/>
      <c r="G43" s="215"/>
    </row>
    <row r="44" spans="1:7" ht="14.65" customHeight="1">
      <c r="A44" s="202" t="s">
        <v>38</v>
      </c>
      <c r="B44" s="202"/>
      <c r="C44" s="202"/>
      <c r="D44" s="202"/>
      <c r="E44" s="202"/>
      <c r="F44" s="202"/>
      <c r="G44" s="202"/>
    </row>
    <row r="45" spans="1:7" ht="12.2" customHeight="1">
      <c r="A45" s="164" t="s">
        <v>121</v>
      </c>
      <c r="B45" s="165">
        <v>60</v>
      </c>
      <c r="C45" s="166">
        <v>0.9</v>
      </c>
      <c r="D45" s="166">
        <v>3.7</v>
      </c>
      <c r="E45" s="166">
        <v>5.0999999999999996</v>
      </c>
      <c r="F45" s="166">
        <v>56.7</v>
      </c>
      <c r="G45" s="167" t="s">
        <v>122</v>
      </c>
    </row>
    <row r="46" spans="1:7" ht="12.2" customHeight="1">
      <c r="A46" s="164" t="s">
        <v>124</v>
      </c>
      <c r="B46" s="165">
        <v>200</v>
      </c>
      <c r="C46" s="166">
        <v>2.6</v>
      </c>
      <c r="D46" s="166">
        <v>2.2999999999999998</v>
      </c>
      <c r="E46" s="166">
        <v>17.600000000000001</v>
      </c>
      <c r="F46" s="166">
        <v>101.7</v>
      </c>
      <c r="G46" s="167" t="s">
        <v>125</v>
      </c>
    </row>
    <row r="47" spans="1:7" ht="12.2" customHeight="1">
      <c r="A47" s="164" t="s">
        <v>126</v>
      </c>
      <c r="B47" s="165">
        <v>150</v>
      </c>
      <c r="C47" s="166">
        <v>11.8</v>
      </c>
      <c r="D47" s="166">
        <v>18.2</v>
      </c>
      <c r="E47" s="166">
        <v>12.2</v>
      </c>
      <c r="F47" s="166">
        <v>302.39999999999998</v>
      </c>
      <c r="G47" s="167" t="s">
        <v>127</v>
      </c>
    </row>
    <row r="48" spans="1:7" ht="12.2" customHeight="1">
      <c r="A48" s="164" t="s">
        <v>128</v>
      </c>
      <c r="B48" s="165">
        <v>200</v>
      </c>
      <c r="C48" s="166">
        <v>3.8</v>
      </c>
      <c r="D48" s="166">
        <v>3</v>
      </c>
      <c r="E48" s="166">
        <v>14.7</v>
      </c>
      <c r="F48" s="166">
        <v>102.3</v>
      </c>
      <c r="G48" s="167" t="s">
        <v>129</v>
      </c>
    </row>
    <row r="49" spans="1:7" ht="12.2" customHeight="1">
      <c r="A49" s="164" t="s">
        <v>48</v>
      </c>
      <c r="B49" s="165">
        <v>40</v>
      </c>
      <c r="C49" s="166">
        <v>3.1</v>
      </c>
      <c r="D49" s="166">
        <v>0.2</v>
      </c>
      <c r="E49" s="166">
        <v>20.100000000000001</v>
      </c>
      <c r="F49" s="166">
        <v>94.7</v>
      </c>
      <c r="G49" s="167"/>
    </row>
    <row r="50" spans="1:7" ht="12.2" customHeight="1">
      <c r="A50" s="164" t="s">
        <v>36</v>
      </c>
      <c r="B50" s="165">
        <v>20</v>
      </c>
      <c r="C50" s="166">
        <v>1.3</v>
      </c>
      <c r="D50" s="166">
        <v>0.2</v>
      </c>
      <c r="E50" s="166">
        <v>8.5</v>
      </c>
      <c r="F50" s="166">
        <v>40.799999999999997</v>
      </c>
      <c r="G50" s="167"/>
    </row>
    <row r="51" spans="1:7" ht="12.2" customHeight="1">
      <c r="A51" s="164" t="s">
        <v>131</v>
      </c>
      <c r="B51" s="165">
        <v>30</v>
      </c>
      <c r="C51" s="166">
        <v>2.2999999999999998</v>
      </c>
      <c r="D51" s="166">
        <v>2.9</v>
      </c>
      <c r="E51" s="166">
        <v>22.3</v>
      </c>
      <c r="F51" s="166">
        <v>125.1</v>
      </c>
      <c r="G51" s="167"/>
    </row>
    <row r="52" spans="1:7" ht="21.6" customHeight="1">
      <c r="A52" s="168" t="s">
        <v>37</v>
      </c>
      <c r="B52" s="169">
        <f>SUM(B45:B51)</f>
        <v>700</v>
      </c>
      <c r="C52" s="163">
        <f t="shared" ref="C52:F52" si="3">SUM(C45:C51)</f>
        <v>25.800000000000004</v>
      </c>
      <c r="D52" s="163">
        <f t="shared" si="3"/>
        <v>30.499999999999996</v>
      </c>
      <c r="E52" s="163">
        <f t="shared" si="3"/>
        <v>100.50000000000001</v>
      </c>
      <c r="F52" s="163">
        <f t="shared" si="3"/>
        <v>823.69999999999993</v>
      </c>
      <c r="G52" s="170"/>
    </row>
    <row r="53" spans="1:7" s="150" customFormat="1" ht="28.35" customHeight="1">
      <c r="A53" s="203" t="s">
        <v>323</v>
      </c>
      <c r="B53" s="214"/>
      <c r="C53" s="214"/>
      <c r="D53" s="214"/>
      <c r="E53" s="214"/>
      <c r="F53" s="214"/>
      <c r="G53" s="214"/>
    </row>
    <row r="54" spans="1:7" ht="13.35" customHeight="1">
      <c r="A54" s="215" t="s">
        <v>0</v>
      </c>
      <c r="B54" s="215" t="s">
        <v>1</v>
      </c>
      <c r="C54" s="216" t="s">
        <v>2</v>
      </c>
      <c r="D54" s="216"/>
      <c r="E54" s="216"/>
      <c r="F54" s="217" t="s">
        <v>3</v>
      </c>
      <c r="G54" s="215" t="s">
        <v>6</v>
      </c>
    </row>
    <row r="55" spans="1:7" ht="26.65" customHeight="1">
      <c r="A55" s="215"/>
      <c r="B55" s="215"/>
      <c r="C55" s="163" t="s">
        <v>8</v>
      </c>
      <c r="D55" s="163" t="s">
        <v>9</v>
      </c>
      <c r="E55" s="163" t="s">
        <v>10</v>
      </c>
      <c r="F55" s="217"/>
      <c r="G55" s="215"/>
    </row>
    <row r="56" spans="1:7" ht="14.65" customHeight="1">
      <c r="A56" s="202" t="s">
        <v>38</v>
      </c>
      <c r="B56" s="202"/>
      <c r="C56" s="202"/>
      <c r="D56" s="202"/>
      <c r="E56" s="202"/>
      <c r="F56" s="202"/>
      <c r="G56" s="202"/>
    </row>
    <row r="57" spans="1:7" ht="12.2" customHeight="1">
      <c r="A57" s="164" t="s">
        <v>384</v>
      </c>
      <c r="B57" s="165">
        <v>150</v>
      </c>
      <c r="C57" s="166">
        <v>1.4</v>
      </c>
      <c r="D57" s="166">
        <v>0.3</v>
      </c>
      <c r="E57" s="166">
        <v>12</v>
      </c>
      <c r="F57" s="166">
        <v>1.5</v>
      </c>
      <c r="G57" s="167" t="s">
        <v>35</v>
      </c>
    </row>
    <row r="58" spans="1:7" ht="12.2" customHeight="1">
      <c r="A58" s="164" t="s">
        <v>147</v>
      </c>
      <c r="B58" s="165">
        <v>220</v>
      </c>
      <c r="C58" s="166">
        <v>11.3</v>
      </c>
      <c r="D58" s="166">
        <v>12.2</v>
      </c>
      <c r="E58" s="166">
        <v>12.8</v>
      </c>
      <c r="F58" s="166">
        <v>216.1</v>
      </c>
      <c r="G58" s="167" t="s">
        <v>83</v>
      </c>
    </row>
    <row r="59" spans="1:7" ht="12.2" customHeight="1">
      <c r="A59" s="164" t="s">
        <v>149</v>
      </c>
      <c r="B59" s="165">
        <v>160</v>
      </c>
      <c r="C59" s="166">
        <v>11.5</v>
      </c>
      <c r="D59" s="166">
        <v>14.6</v>
      </c>
      <c r="E59" s="166">
        <v>37.200000000000003</v>
      </c>
      <c r="F59" s="166">
        <v>338</v>
      </c>
      <c r="G59" s="167" t="s">
        <v>150</v>
      </c>
    </row>
    <row r="60" spans="1:7" ht="12.2" customHeight="1">
      <c r="A60" s="164" t="s">
        <v>151</v>
      </c>
      <c r="B60" s="165">
        <v>200</v>
      </c>
      <c r="C60" s="166">
        <v>1</v>
      </c>
      <c r="D60" s="166">
        <v>0.2</v>
      </c>
      <c r="E60" s="166">
        <v>19.600000000000001</v>
      </c>
      <c r="F60" s="166">
        <v>83.4</v>
      </c>
      <c r="G60" s="167" t="s">
        <v>53</v>
      </c>
    </row>
    <row r="61" spans="1:7" s="150" customFormat="1" ht="12.2" customHeight="1">
      <c r="A61" s="13" t="s">
        <v>48</v>
      </c>
      <c r="B61" s="14">
        <v>30</v>
      </c>
      <c r="C61" s="9">
        <v>2.2999999999999998</v>
      </c>
      <c r="D61" s="9">
        <v>0.19</v>
      </c>
      <c r="E61" s="9">
        <v>15.05</v>
      </c>
      <c r="F61" s="9">
        <v>71.05</v>
      </c>
      <c r="G61" s="149" t="s">
        <v>61</v>
      </c>
    </row>
    <row r="62" spans="1:7" ht="12.2" customHeight="1">
      <c r="A62" s="164" t="s">
        <v>36</v>
      </c>
      <c r="B62" s="165">
        <v>20</v>
      </c>
      <c r="C62" s="166">
        <v>1.3</v>
      </c>
      <c r="D62" s="166">
        <v>0.2</v>
      </c>
      <c r="E62" s="166">
        <v>8.5</v>
      </c>
      <c r="F62" s="166">
        <v>40.799999999999997</v>
      </c>
      <c r="G62" s="149" t="s">
        <v>61</v>
      </c>
    </row>
    <row r="63" spans="1:7" ht="12.2" customHeight="1">
      <c r="A63" s="13" t="s">
        <v>378</v>
      </c>
      <c r="B63" s="14">
        <v>200</v>
      </c>
      <c r="C63" s="9">
        <v>5.6</v>
      </c>
      <c r="D63" s="9">
        <v>4.9000000000000004</v>
      </c>
      <c r="E63" s="9">
        <v>9.3000000000000007</v>
      </c>
      <c r="F63" s="9">
        <v>104.8</v>
      </c>
      <c r="G63" s="149" t="s">
        <v>61</v>
      </c>
    </row>
    <row r="64" spans="1:7" ht="12.2" customHeight="1">
      <c r="A64" s="168" t="s">
        <v>37</v>
      </c>
      <c r="B64" s="169">
        <f>SUM(B57:B63)</f>
        <v>980</v>
      </c>
      <c r="C64" s="163">
        <f t="shared" ref="C64:F64" si="4">SUM(C57:C63)</f>
        <v>34.400000000000006</v>
      </c>
      <c r="D64" s="163">
        <f t="shared" si="4"/>
        <v>32.590000000000003</v>
      </c>
      <c r="E64" s="163">
        <f t="shared" si="4"/>
        <v>114.44999999999999</v>
      </c>
      <c r="F64" s="163">
        <f t="shared" si="4"/>
        <v>855.64999999999986</v>
      </c>
      <c r="G64" s="170"/>
    </row>
    <row r="65" spans="1:7" s="150" customFormat="1" ht="28.35" customHeight="1">
      <c r="A65" s="203" t="s">
        <v>324</v>
      </c>
      <c r="B65" s="214"/>
      <c r="C65" s="214"/>
      <c r="D65" s="214"/>
      <c r="E65" s="214"/>
      <c r="F65" s="214"/>
      <c r="G65" s="214"/>
    </row>
    <row r="66" spans="1:7" ht="13.35" customHeight="1">
      <c r="A66" s="215" t="s">
        <v>0</v>
      </c>
      <c r="B66" s="215" t="s">
        <v>1</v>
      </c>
      <c r="C66" s="216" t="s">
        <v>2</v>
      </c>
      <c r="D66" s="216"/>
      <c r="E66" s="216"/>
      <c r="F66" s="217" t="s">
        <v>3</v>
      </c>
      <c r="G66" s="215" t="s">
        <v>6</v>
      </c>
    </row>
    <row r="67" spans="1:7" ht="26.65" customHeight="1">
      <c r="A67" s="215"/>
      <c r="B67" s="215"/>
      <c r="C67" s="163" t="s">
        <v>8</v>
      </c>
      <c r="D67" s="163" t="s">
        <v>9</v>
      </c>
      <c r="E67" s="163" t="s">
        <v>10</v>
      </c>
      <c r="F67" s="217"/>
      <c r="G67" s="215"/>
    </row>
    <row r="68" spans="1:7" ht="14.65" customHeight="1">
      <c r="A68" s="202" t="s">
        <v>38</v>
      </c>
      <c r="B68" s="202"/>
      <c r="C68" s="202"/>
      <c r="D68" s="202"/>
      <c r="E68" s="202"/>
      <c r="F68" s="202"/>
      <c r="G68" s="202"/>
    </row>
    <row r="69" spans="1:7" ht="12.2" customHeight="1">
      <c r="A69" s="164" t="s">
        <v>165</v>
      </c>
      <c r="B69" s="165">
        <v>60</v>
      </c>
      <c r="C69" s="166">
        <v>0.8</v>
      </c>
      <c r="D69" s="166">
        <v>3</v>
      </c>
      <c r="E69" s="166">
        <v>4.2</v>
      </c>
      <c r="F69" s="166">
        <v>47.5</v>
      </c>
      <c r="G69" s="167" t="s">
        <v>166</v>
      </c>
    </row>
    <row r="70" spans="1:7" ht="12.2" customHeight="1">
      <c r="A70" s="164" t="s">
        <v>168</v>
      </c>
      <c r="B70" s="165">
        <v>200</v>
      </c>
      <c r="C70" s="166">
        <v>4.5999999999999996</v>
      </c>
      <c r="D70" s="166">
        <v>4.3</v>
      </c>
      <c r="E70" s="166">
        <v>14.8</v>
      </c>
      <c r="F70" s="166">
        <v>116.8</v>
      </c>
      <c r="G70" s="167" t="s">
        <v>169</v>
      </c>
    </row>
    <row r="71" spans="1:7" ht="12.2" customHeight="1">
      <c r="A71" s="164" t="s">
        <v>80</v>
      </c>
      <c r="B71" s="165">
        <v>150</v>
      </c>
      <c r="C71" s="166">
        <v>2.2999999999999998</v>
      </c>
      <c r="D71" s="166">
        <v>7.2</v>
      </c>
      <c r="E71" s="166">
        <v>13.3</v>
      </c>
      <c r="F71" s="166">
        <v>133.6</v>
      </c>
      <c r="G71" s="167" t="s">
        <v>81</v>
      </c>
    </row>
    <row r="72" spans="1:7" ht="12.2" customHeight="1">
      <c r="A72" s="164" t="s">
        <v>172</v>
      </c>
      <c r="B72" s="165">
        <v>130</v>
      </c>
      <c r="C72" s="9">
        <v>6.9</v>
      </c>
      <c r="D72" s="9">
        <v>11.9</v>
      </c>
      <c r="E72" s="9">
        <v>33.799999999999997</v>
      </c>
      <c r="F72" s="9">
        <v>253.6</v>
      </c>
      <c r="G72" s="167" t="s">
        <v>173</v>
      </c>
    </row>
    <row r="73" spans="1:7" ht="12.2" customHeight="1">
      <c r="A73" s="164" t="s">
        <v>380</v>
      </c>
      <c r="B73" s="165">
        <v>180</v>
      </c>
      <c r="C73" s="166">
        <v>5.2</v>
      </c>
      <c r="D73" s="166">
        <v>4.5</v>
      </c>
      <c r="E73" s="166">
        <v>7.2</v>
      </c>
      <c r="F73" s="166">
        <v>95.4</v>
      </c>
      <c r="G73" s="167" t="s">
        <v>68</v>
      </c>
    </row>
    <row r="74" spans="1:7" s="150" customFormat="1" ht="12.2" customHeight="1">
      <c r="A74" s="13" t="s">
        <v>48</v>
      </c>
      <c r="B74" s="14">
        <v>30</v>
      </c>
      <c r="C74" s="9">
        <v>2.2999999999999998</v>
      </c>
      <c r="D74" s="9">
        <v>0.19</v>
      </c>
      <c r="E74" s="9">
        <v>15.05</v>
      </c>
      <c r="F74" s="9">
        <v>71.05</v>
      </c>
      <c r="G74" s="149" t="s">
        <v>61</v>
      </c>
    </row>
    <row r="75" spans="1:7" ht="12.2" customHeight="1">
      <c r="A75" s="164" t="s">
        <v>36</v>
      </c>
      <c r="B75" s="165">
        <v>30</v>
      </c>
      <c r="C75" s="166">
        <v>2</v>
      </c>
      <c r="D75" s="166">
        <v>0.3</v>
      </c>
      <c r="E75" s="166">
        <v>12.7</v>
      </c>
      <c r="F75" s="166">
        <v>61.2</v>
      </c>
      <c r="G75" s="167"/>
    </row>
    <row r="76" spans="1:7" ht="21.6" customHeight="1">
      <c r="A76" s="168" t="s">
        <v>37</v>
      </c>
      <c r="B76" s="169">
        <f>SUM(B69:B75)</f>
        <v>780</v>
      </c>
      <c r="C76" s="163">
        <f t="shared" ref="C76:F76" si="5">SUM(C69:C75)</f>
        <v>24.1</v>
      </c>
      <c r="D76" s="163">
        <f t="shared" si="5"/>
        <v>31.39</v>
      </c>
      <c r="E76" s="163">
        <f t="shared" si="5"/>
        <v>101.05</v>
      </c>
      <c r="F76" s="163">
        <f t="shared" si="5"/>
        <v>779.15</v>
      </c>
      <c r="G76" s="170"/>
    </row>
    <row r="77" spans="1:7" s="150" customFormat="1" ht="28.35" customHeight="1">
      <c r="A77" s="203" t="s">
        <v>325</v>
      </c>
      <c r="B77" s="214"/>
      <c r="C77" s="214"/>
      <c r="D77" s="214"/>
      <c r="E77" s="214"/>
      <c r="F77" s="214"/>
      <c r="G77" s="214"/>
    </row>
    <row r="78" spans="1:7" ht="13.35" customHeight="1">
      <c r="A78" s="215" t="s">
        <v>0</v>
      </c>
      <c r="B78" s="215" t="s">
        <v>1</v>
      </c>
      <c r="C78" s="216" t="s">
        <v>2</v>
      </c>
      <c r="D78" s="216"/>
      <c r="E78" s="216"/>
      <c r="F78" s="217" t="s">
        <v>3</v>
      </c>
      <c r="G78" s="215" t="s">
        <v>6</v>
      </c>
    </row>
    <row r="79" spans="1:7" ht="26.65" customHeight="1">
      <c r="A79" s="215"/>
      <c r="B79" s="215"/>
      <c r="C79" s="163" t="s">
        <v>8</v>
      </c>
      <c r="D79" s="163" t="s">
        <v>9</v>
      </c>
      <c r="E79" s="163" t="s">
        <v>10</v>
      </c>
      <c r="F79" s="217"/>
      <c r="G79" s="215"/>
    </row>
    <row r="80" spans="1:7" ht="14.65" customHeight="1">
      <c r="A80" s="202" t="s">
        <v>38</v>
      </c>
      <c r="B80" s="202"/>
      <c r="C80" s="202"/>
      <c r="D80" s="202"/>
      <c r="E80" s="202"/>
      <c r="F80" s="202"/>
      <c r="G80" s="202"/>
    </row>
    <row r="81" spans="1:7" ht="12.2" customHeight="1">
      <c r="A81" s="164" t="s">
        <v>381</v>
      </c>
      <c r="B81" s="165">
        <v>150</v>
      </c>
      <c r="C81" s="166">
        <v>1.4</v>
      </c>
      <c r="D81" s="166">
        <v>0.3</v>
      </c>
      <c r="E81" s="166">
        <v>12</v>
      </c>
      <c r="F81" s="166">
        <v>1.5</v>
      </c>
      <c r="G81" s="167" t="s">
        <v>35</v>
      </c>
    </row>
    <row r="82" spans="1:7" ht="12.2" customHeight="1">
      <c r="A82" s="164" t="s">
        <v>215</v>
      </c>
      <c r="B82" s="165">
        <v>200</v>
      </c>
      <c r="C82" s="166">
        <v>1.6</v>
      </c>
      <c r="D82" s="166">
        <v>4.0999999999999996</v>
      </c>
      <c r="E82" s="166">
        <v>11.7</v>
      </c>
      <c r="F82" s="166">
        <v>90.9</v>
      </c>
      <c r="G82" s="167" t="s">
        <v>216</v>
      </c>
    </row>
    <row r="83" spans="1:7" ht="12.2" customHeight="1">
      <c r="A83" s="164" t="s">
        <v>217</v>
      </c>
      <c r="B83" s="165">
        <v>180</v>
      </c>
      <c r="C83" s="9">
        <v>15.4</v>
      </c>
      <c r="D83" s="9">
        <v>16</v>
      </c>
      <c r="E83" s="9">
        <v>42.4</v>
      </c>
      <c r="F83" s="9">
        <v>367</v>
      </c>
      <c r="G83" s="167" t="s">
        <v>218</v>
      </c>
    </row>
    <row r="84" spans="1:7" ht="12.2" customHeight="1">
      <c r="A84" s="164" t="s">
        <v>163</v>
      </c>
      <c r="B84" s="165">
        <v>200</v>
      </c>
      <c r="C84" s="166">
        <v>1.5</v>
      </c>
      <c r="D84" s="166">
        <v>1.2</v>
      </c>
      <c r="E84" s="166">
        <v>12.3</v>
      </c>
      <c r="F84" s="166">
        <v>66.599999999999994</v>
      </c>
      <c r="G84" s="167" t="s">
        <v>164</v>
      </c>
    </row>
    <row r="85" spans="1:7" s="150" customFormat="1" ht="12.2" customHeight="1">
      <c r="A85" s="13" t="s">
        <v>48</v>
      </c>
      <c r="B85" s="14">
        <v>30</v>
      </c>
      <c r="C85" s="9">
        <v>2.2999999999999998</v>
      </c>
      <c r="D85" s="9">
        <v>0.19</v>
      </c>
      <c r="E85" s="9">
        <v>15.05</v>
      </c>
      <c r="F85" s="9">
        <v>71.05</v>
      </c>
      <c r="G85" s="149" t="s">
        <v>61</v>
      </c>
    </row>
    <row r="86" spans="1:7" ht="12.2" customHeight="1">
      <c r="A86" s="164" t="s">
        <v>36</v>
      </c>
      <c r="B86" s="165">
        <v>20</v>
      </c>
      <c r="C86" s="166">
        <v>1.3</v>
      </c>
      <c r="D86" s="166">
        <v>0.2</v>
      </c>
      <c r="E86" s="166">
        <v>8.5</v>
      </c>
      <c r="F86" s="166">
        <v>40.799999999999997</v>
      </c>
      <c r="G86" s="149" t="s">
        <v>61</v>
      </c>
    </row>
    <row r="87" spans="1:7" ht="12.2" customHeight="1">
      <c r="A87" s="168" t="s">
        <v>37</v>
      </c>
      <c r="B87" s="169">
        <f>SUM(B81:B86)</f>
        <v>780</v>
      </c>
      <c r="C87" s="163">
        <f>SUM(C81:C86)</f>
        <v>23.5</v>
      </c>
      <c r="D87" s="163">
        <f>SUM(D81:D86)</f>
        <v>21.99</v>
      </c>
      <c r="E87" s="163">
        <f>SUM(E81:E86)</f>
        <v>101.94999999999999</v>
      </c>
      <c r="F87" s="163">
        <f>SUM(F81:F86)</f>
        <v>637.84999999999991</v>
      </c>
      <c r="G87" s="170"/>
    </row>
    <row r="88" spans="1:7" s="150" customFormat="1" ht="28.35" customHeight="1">
      <c r="A88" s="203" t="s">
        <v>326</v>
      </c>
      <c r="B88" s="214"/>
      <c r="C88" s="214"/>
      <c r="D88" s="214"/>
      <c r="E88" s="214"/>
      <c r="F88" s="214"/>
      <c r="G88" s="214"/>
    </row>
    <row r="89" spans="1:7" ht="13.35" customHeight="1">
      <c r="A89" s="215" t="s">
        <v>0</v>
      </c>
      <c r="B89" s="215" t="s">
        <v>1</v>
      </c>
      <c r="C89" s="216" t="s">
        <v>2</v>
      </c>
      <c r="D89" s="216"/>
      <c r="E89" s="216"/>
      <c r="F89" s="217" t="s">
        <v>3</v>
      </c>
      <c r="G89" s="215" t="s">
        <v>6</v>
      </c>
    </row>
    <row r="90" spans="1:7" ht="26.65" customHeight="1">
      <c r="A90" s="215"/>
      <c r="B90" s="215"/>
      <c r="C90" s="163" t="s">
        <v>8</v>
      </c>
      <c r="D90" s="163" t="s">
        <v>9</v>
      </c>
      <c r="E90" s="163" t="s">
        <v>10</v>
      </c>
      <c r="F90" s="217"/>
      <c r="G90" s="215"/>
    </row>
    <row r="91" spans="1:7" ht="14.65" customHeight="1">
      <c r="A91" s="202" t="s">
        <v>38</v>
      </c>
      <c r="B91" s="202"/>
      <c r="C91" s="202"/>
      <c r="D91" s="202"/>
      <c r="E91" s="202"/>
      <c r="F91" s="202"/>
      <c r="G91" s="202"/>
    </row>
    <row r="92" spans="1:7" ht="12.2" customHeight="1">
      <c r="A92" s="164" t="s">
        <v>232</v>
      </c>
      <c r="B92" s="165">
        <v>120</v>
      </c>
      <c r="C92" s="166">
        <v>0.5</v>
      </c>
      <c r="D92" s="166">
        <v>0.5</v>
      </c>
      <c r="E92" s="166">
        <v>11.8</v>
      </c>
      <c r="F92" s="166">
        <v>56.4</v>
      </c>
      <c r="G92" s="167" t="s">
        <v>73</v>
      </c>
    </row>
    <row r="93" spans="1:7" ht="12.2" customHeight="1">
      <c r="A93" s="164" t="s">
        <v>234</v>
      </c>
      <c r="B93" s="165">
        <v>200</v>
      </c>
      <c r="C93" s="166">
        <v>2.2000000000000002</v>
      </c>
      <c r="D93" s="166">
        <v>4.5</v>
      </c>
      <c r="E93" s="166">
        <v>10.8</v>
      </c>
      <c r="F93" s="166">
        <v>92.8</v>
      </c>
      <c r="G93" s="167" t="s">
        <v>235</v>
      </c>
    </row>
    <row r="94" spans="1:7" ht="12.2" customHeight="1">
      <c r="A94" s="164" t="s">
        <v>236</v>
      </c>
      <c r="B94" s="165">
        <v>150</v>
      </c>
      <c r="C94" s="166">
        <v>5.9</v>
      </c>
      <c r="D94" s="166">
        <v>4.9000000000000004</v>
      </c>
      <c r="E94" s="166">
        <v>24.4</v>
      </c>
      <c r="F94" s="166">
        <v>188.5</v>
      </c>
      <c r="G94" s="167" t="s">
        <v>237</v>
      </c>
    </row>
    <row r="95" spans="1:7" ht="12.2" customHeight="1">
      <c r="A95" s="164" t="s">
        <v>238</v>
      </c>
      <c r="B95" s="165">
        <v>115</v>
      </c>
      <c r="C95" s="166">
        <v>12.6</v>
      </c>
      <c r="D95" s="166">
        <v>8.3000000000000007</v>
      </c>
      <c r="E95" s="166">
        <v>15.2</v>
      </c>
      <c r="F95" s="166">
        <v>191.5</v>
      </c>
      <c r="G95" s="167" t="s">
        <v>84</v>
      </c>
    </row>
    <row r="96" spans="1:7" ht="12.2" customHeight="1">
      <c r="A96" s="164" t="s">
        <v>239</v>
      </c>
      <c r="B96" s="165">
        <v>200</v>
      </c>
      <c r="C96" s="166">
        <v>0.6</v>
      </c>
      <c r="D96" s="166">
        <v>0.4</v>
      </c>
      <c r="E96" s="166">
        <v>31.6</v>
      </c>
      <c r="F96" s="166">
        <v>135.80000000000001</v>
      </c>
      <c r="G96" s="167" t="s">
        <v>53</v>
      </c>
    </row>
    <row r="97" spans="1:7" ht="12.2" customHeight="1">
      <c r="A97" s="164" t="s">
        <v>48</v>
      </c>
      <c r="B97" s="165">
        <v>40</v>
      </c>
      <c r="C97" s="166">
        <v>3.1</v>
      </c>
      <c r="D97" s="166">
        <v>0.2</v>
      </c>
      <c r="E97" s="166">
        <v>20.100000000000001</v>
      </c>
      <c r="F97" s="166">
        <v>94.7</v>
      </c>
      <c r="G97" s="167" t="s">
        <v>61</v>
      </c>
    </row>
    <row r="98" spans="1:7" ht="12.2" customHeight="1">
      <c r="A98" s="164" t="s">
        <v>36</v>
      </c>
      <c r="B98" s="165">
        <v>30</v>
      </c>
      <c r="C98" s="166">
        <v>2</v>
      </c>
      <c r="D98" s="166">
        <v>0.3</v>
      </c>
      <c r="E98" s="166">
        <v>12.7</v>
      </c>
      <c r="F98" s="166">
        <v>61.2</v>
      </c>
      <c r="G98" s="167" t="s">
        <v>61</v>
      </c>
    </row>
    <row r="99" spans="1:7" ht="21.6" customHeight="1">
      <c r="A99" s="168" t="s">
        <v>37</v>
      </c>
      <c r="B99" s="169">
        <f>SUM(B92:B98)</f>
        <v>855</v>
      </c>
      <c r="C99" s="163">
        <f t="shared" ref="C99:F99" si="6">SUM(C92:C98)</f>
        <v>26.900000000000006</v>
      </c>
      <c r="D99" s="163">
        <f t="shared" si="6"/>
        <v>19.100000000000001</v>
      </c>
      <c r="E99" s="163">
        <f t="shared" si="6"/>
        <v>126.60000000000001</v>
      </c>
      <c r="F99" s="163">
        <f t="shared" si="6"/>
        <v>820.90000000000009</v>
      </c>
      <c r="G99" s="170"/>
    </row>
    <row r="100" spans="1:7" s="150" customFormat="1" ht="28.35" customHeight="1">
      <c r="A100" s="203" t="s">
        <v>327</v>
      </c>
      <c r="B100" s="214"/>
      <c r="C100" s="214"/>
      <c r="D100" s="214"/>
      <c r="E100" s="214"/>
      <c r="F100" s="214"/>
      <c r="G100" s="214"/>
    </row>
    <row r="101" spans="1:7" ht="13.35" customHeight="1">
      <c r="A101" s="215" t="s">
        <v>0</v>
      </c>
      <c r="B101" s="215" t="s">
        <v>1</v>
      </c>
      <c r="C101" s="216" t="s">
        <v>2</v>
      </c>
      <c r="D101" s="216"/>
      <c r="E101" s="216"/>
      <c r="F101" s="217" t="s">
        <v>3</v>
      </c>
      <c r="G101" s="215" t="s">
        <v>6</v>
      </c>
    </row>
    <row r="102" spans="1:7" ht="26.65" customHeight="1">
      <c r="A102" s="215"/>
      <c r="B102" s="215"/>
      <c r="C102" s="163" t="s">
        <v>8</v>
      </c>
      <c r="D102" s="163" t="s">
        <v>9</v>
      </c>
      <c r="E102" s="163" t="s">
        <v>10</v>
      </c>
      <c r="F102" s="217"/>
      <c r="G102" s="215"/>
    </row>
    <row r="103" spans="1:7" ht="14.65" customHeight="1">
      <c r="A103" s="202" t="s">
        <v>38</v>
      </c>
      <c r="B103" s="202"/>
      <c r="C103" s="202"/>
      <c r="D103" s="202"/>
      <c r="E103" s="202"/>
      <c r="F103" s="202"/>
      <c r="G103" s="202"/>
    </row>
    <row r="104" spans="1:7" ht="12.2" customHeight="1">
      <c r="A104" s="106" t="s">
        <v>399</v>
      </c>
      <c r="B104" s="142">
        <v>60</v>
      </c>
      <c r="C104" s="143">
        <v>0.5</v>
      </c>
      <c r="D104" s="143">
        <v>0.1</v>
      </c>
      <c r="E104" s="143">
        <v>1.5</v>
      </c>
      <c r="F104" s="143">
        <v>8.4</v>
      </c>
      <c r="G104" s="145" t="s">
        <v>398</v>
      </c>
    </row>
    <row r="105" spans="1:7" ht="12.2" customHeight="1">
      <c r="A105" s="164" t="s">
        <v>251</v>
      </c>
      <c r="B105" s="165">
        <v>200</v>
      </c>
      <c r="C105" s="9">
        <v>2.2000000000000002</v>
      </c>
      <c r="D105" s="9">
        <v>4.0999999999999996</v>
      </c>
      <c r="E105" s="9">
        <v>12.9</v>
      </c>
      <c r="F105" s="9">
        <v>88.4</v>
      </c>
      <c r="G105" s="167" t="s">
        <v>73</v>
      </c>
    </row>
    <row r="106" spans="1:7" ht="12.2" customHeight="1">
      <c r="A106" s="164" t="s">
        <v>253</v>
      </c>
      <c r="B106" s="165">
        <v>150</v>
      </c>
      <c r="C106" s="9">
        <v>6</v>
      </c>
      <c r="D106" s="9">
        <v>9.4</v>
      </c>
      <c r="E106" s="9">
        <v>19.5</v>
      </c>
      <c r="F106" s="9">
        <v>177.2</v>
      </c>
      <c r="G106" s="167" t="s">
        <v>73</v>
      </c>
    </row>
    <row r="107" spans="1:7" ht="12.2" customHeight="1">
      <c r="A107" s="164" t="s">
        <v>254</v>
      </c>
      <c r="B107" s="165">
        <v>90</v>
      </c>
      <c r="C107" s="9">
        <v>9.5</v>
      </c>
      <c r="D107" s="9">
        <v>8.1999999999999993</v>
      </c>
      <c r="E107" s="9">
        <v>12</v>
      </c>
      <c r="F107" s="9">
        <v>160.1</v>
      </c>
      <c r="G107" s="167" t="s">
        <v>73</v>
      </c>
    </row>
    <row r="108" spans="1:7" ht="12.2" customHeight="1">
      <c r="A108" s="164" t="s">
        <v>255</v>
      </c>
      <c r="B108" s="165">
        <v>180</v>
      </c>
      <c r="C108" s="9">
        <v>0.3</v>
      </c>
      <c r="D108" s="9">
        <v>0.1</v>
      </c>
      <c r="E108" s="9">
        <v>20.2</v>
      </c>
      <c r="F108" s="9">
        <v>89.5</v>
      </c>
      <c r="G108" s="167" t="s">
        <v>73</v>
      </c>
    </row>
    <row r="109" spans="1:7" ht="12.2" customHeight="1">
      <c r="A109" s="164" t="s">
        <v>48</v>
      </c>
      <c r="B109" s="165">
        <v>40</v>
      </c>
      <c r="C109" s="9">
        <v>3.05</v>
      </c>
      <c r="D109" s="9">
        <v>0.25</v>
      </c>
      <c r="E109" s="9">
        <v>20.07</v>
      </c>
      <c r="F109" s="9">
        <v>94.73</v>
      </c>
      <c r="G109" s="167" t="s">
        <v>61</v>
      </c>
    </row>
    <row r="110" spans="1:7" ht="12.2" customHeight="1">
      <c r="A110" s="164" t="s">
        <v>36</v>
      </c>
      <c r="B110" s="165">
        <v>40</v>
      </c>
      <c r="C110" s="9">
        <v>2.65</v>
      </c>
      <c r="D110" s="9">
        <v>0.35</v>
      </c>
      <c r="E110" s="9">
        <v>16.96</v>
      </c>
      <c r="F110" s="9">
        <v>81.58</v>
      </c>
      <c r="G110" s="167" t="s">
        <v>61</v>
      </c>
    </row>
    <row r="111" spans="1:7" ht="21.6" customHeight="1">
      <c r="A111" s="168" t="s">
        <v>37</v>
      </c>
      <c r="B111" s="169">
        <f>SUM(B104:B110)</f>
        <v>760</v>
      </c>
      <c r="C111" s="163">
        <f t="shared" ref="C111:F111" si="7">SUM(C104:C110)</f>
        <v>24.2</v>
      </c>
      <c r="D111" s="163">
        <f t="shared" si="7"/>
        <v>22.5</v>
      </c>
      <c r="E111" s="163">
        <f t="shared" si="7"/>
        <v>103.13</v>
      </c>
      <c r="F111" s="163">
        <f t="shared" si="7"/>
        <v>699.91000000000008</v>
      </c>
      <c r="G111" s="170"/>
    </row>
    <row r="112" spans="1:7" ht="1.1499999999999999" customHeight="1"/>
    <row r="113" spans="1:7" s="150" customFormat="1" ht="28.35" customHeight="1">
      <c r="A113" s="203" t="s">
        <v>328</v>
      </c>
      <c r="B113" s="214"/>
      <c r="C113" s="214"/>
      <c r="D113" s="214"/>
      <c r="E113" s="214"/>
      <c r="F113" s="214"/>
      <c r="G113" s="214"/>
    </row>
    <row r="114" spans="1:7" ht="13.35" customHeight="1">
      <c r="A114" s="215" t="s">
        <v>0</v>
      </c>
      <c r="B114" s="215" t="s">
        <v>1</v>
      </c>
      <c r="C114" s="216" t="s">
        <v>2</v>
      </c>
      <c r="D114" s="216"/>
      <c r="E114" s="216"/>
      <c r="F114" s="217" t="s">
        <v>3</v>
      </c>
      <c r="G114" s="215" t="s">
        <v>6</v>
      </c>
    </row>
    <row r="115" spans="1:7" ht="26.65" customHeight="1">
      <c r="A115" s="215"/>
      <c r="B115" s="215"/>
      <c r="C115" s="163" t="s">
        <v>8</v>
      </c>
      <c r="D115" s="163" t="s">
        <v>9</v>
      </c>
      <c r="E115" s="163" t="s">
        <v>10</v>
      </c>
      <c r="F115" s="217"/>
      <c r="G115" s="215"/>
    </row>
    <row r="116" spans="1:7" ht="14.65" customHeight="1">
      <c r="A116" s="202" t="s">
        <v>38</v>
      </c>
      <c r="B116" s="202"/>
      <c r="C116" s="202"/>
      <c r="D116" s="202"/>
      <c r="E116" s="202"/>
      <c r="F116" s="202"/>
      <c r="G116" s="202"/>
    </row>
    <row r="117" spans="1:7" ht="12.2" customHeight="1">
      <c r="A117" s="164" t="s">
        <v>296</v>
      </c>
      <c r="B117" s="165">
        <v>60</v>
      </c>
      <c r="C117" s="166">
        <v>0.7</v>
      </c>
      <c r="D117" s="166">
        <v>3.1</v>
      </c>
      <c r="E117" s="166">
        <v>5.7</v>
      </c>
      <c r="F117" s="166">
        <v>54</v>
      </c>
      <c r="G117" s="167" t="s">
        <v>391</v>
      </c>
    </row>
    <row r="118" spans="1:7" ht="12.2" customHeight="1">
      <c r="A118" s="164" t="s">
        <v>297</v>
      </c>
      <c r="B118" s="165">
        <v>200</v>
      </c>
      <c r="C118" s="166">
        <v>1.5</v>
      </c>
      <c r="D118" s="166">
        <v>3.6</v>
      </c>
      <c r="E118" s="166">
        <v>8.6</v>
      </c>
      <c r="F118" s="166">
        <v>74.400000000000006</v>
      </c>
      <c r="G118" s="167" t="s">
        <v>298</v>
      </c>
    </row>
    <row r="119" spans="1:7" ht="12.2" customHeight="1">
      <c r="A119" s="164" t="s">
        <v>389</v>
      </c>
      <c r="B119" s="165">
        <v>150</v>
      </c>
      <c r="C119" s="9">
        <f>6.4*150/90</f>
        <v>10.666666666666666</v>
      </c>
      <c r="D119" s="9">
        <f>12.1*150/200</f>
        <v>9.0749999999999993</v>
      </c>
      <c r="E119" s="9">
        <v>39.200000000000003</v>
      </c>
      <c r="F119" s="9">
        <f>296.3*150/200</f>
        <v>222.22499999999999</v>
      </c>
      <c r="G119" s="167" t="s">
        <v>73</v>
      </c>
    </row>
    <row r="120" spans="1:7" ht="12.2" customHeight="1">
      <c r="A120" s="164" t="s">
        <v>300</v>
      </c>
      <c r="B120" s="165">
        <v>25</v>
      </c>
      <c r="C120" s="166">
        <v>0.3</v>
      </c>
      <c r="D120" s="166">
        <v>3.7</v>
      </c>
      <c r="E120" s="166">
        <v>2.2999999999999998</v>
      </c>
      <c r="F120" s="166">
        <v>44</v>
      </c>
      <c r="G120" s="167" t="s">
        <v>73</v>
      </c>
    </row>
    <row r="121" spans="1:7" ht="12.2" customHeight="1">
      <c r="A121" s="164" t="s">
        <v>380</v>
      </c>
      <c r="B121" s="165">
        <v>180</v>
      </c>
      <c r="C121" s="166">
        <v>5.2</v>
      </c>
      <c r="D121" s="166">
        <v>4.5</v>
      </c>
      <c r="E121" s="166">
        <v>7.2</v>
      </c>
      <c r="F121" s="166">
        <v>95.4</v>
      </c>
      <c r="G121" s="167" t="s">
        <v>68</v>
      </c>
    </row>
    <row r="122" spans="1:7" ht="12.2" customHeight="1">
      <c r="A122" s="164" t="s">
        <v>48</v>
      </c>
      <c r="B122" s="165">
        <v>40</v>
      </c>
      <c r="C122" s="166">
        <v>3.1</v>
      </c>
      <c r="D122" s="166">
        <v>0.2</v>
      </c>
      <c r="E122" s="166">
        <v>20.100000000000001</v>
      </c>
      <c r="F122" s="166">
        <v>94.7</v>
      </c>
      <c r="G122" s="167" t="s">
        <v>61</v>
      </c>
    </row>
    <row r="123" spans="1:7" ht="12.2" customHeight="1">
      <c r="A123" s="164" t="s">
        <v>36</v>
      </c>
      <c r="B123" s="165">
        <v>20</v>
      </c>
      <c r="C123" s="166">
        <v>1.3</v>
      </c>
      <c r="D123" s="166">
        <v>0.2</v>
      </c>
      <c r="E123" s="166">
        <v>8.5</v>
      </c>
      <c r="F123" s="166">
        <v>40.799999999999997</v>
      </c>
      <c r="G123" s="167" t="s">
        <v>61</v>
      </c>
    </row>
    <row r="124" spans="1:7" ht="12.2" customHeight="1">
      <c r="A124" s="13" t="s">
        <v>387</v>
      </c>
      <c r="B124" s="14">
        <v>200</v>
      </c>
      <c r="C124" s="9">
        <v>5.6</v>
      </c>
      <c r="D124" s="9">
        <v>4.9000000000000004</v>
      </c>
      <c r="E124" s="9">
        <v>9.3000000000000007</v>
      </c>
      <c r="F124" s="9">
        <v>104.8</v>
      </c>
      <c r="G124" s="149" t="s">
        <v>61</v>
      </c>
    </row>
    <row r="125" spans="1:7" ht="21.6" customHeight="1">
      <c r="A125" s="168" t="s">
        <v>37</v>
      </c>
      <c r="B125" s="169">
        <f>SUM(B117:B124)</f>
        <v>875</v>
      </c>
      <c r="C125" s="163">
        <f t="shared" ref="C125:F125" si="8">SUM(C117:C124)</f>
        <v>28.366666666666667</v>
      </c>
      <c r="D125" s="163">
        <f t="shared" si="8"/>
        <v>29.274999999999999</v>
      </c>
      <c r="E125" s="163">
        <f t="shared" si="8"/>
        <v>100.89999999999999</v>
      </c>
      <c r="F125" s="163">
        <f t="shared" si="8"/>
        <v>730.32499999999993</v>
      </c>
      <c r="G125" s="170"/>
    </row>
    <row r="128" spans="1:7" s="16" customFormat="1" ht="14.1" customHeight="1">
      <c r="A128" s="203" t="s">
        <v>309</v>
      </c>
      <c r="B128" s="204"/>
      <c r="C128" s="204"/>
      <c r="D128" s="204"/>
      <c r="E128" s="204"/>
      <c r="F128" s="204"/>
      <c r="G128" s="15"/>
    </row>
    <row r="129" spans="1:7" s="150" customFormat="1" ht="13.35" customHeight="1">
      <c r="A129" s="172" t="s">
        <v>0</v>
      </c>
      <c r="B129" s="205" t="s">
        <v>1</v>
      </c>
      <c r="C129" s="207" t="s">
        <v>2</v>
      </c>
      <c r="D129" s="208"/>
      <c r="E129" s="209"/>
      <c r="F129" s="210" t="s">
        <v>3</v>
      </c>
      <c r="G129" s="212"/>
    </row>
    <row r="130" spans="1:7" s="150" customFormat="1" ht="26.65" customHeight="1">
      <c r="A130" s="172"/>
      <c r="B130" s="206"/>
      <c r="C130" s="173" t="s">
        <v>8</v>
      </c>
      <c r="D130" s="173" t="s">
        <v>9</v>
      </c>
      <c r="E130" s="173" t="s">
        <v>10</v>
      </c>
      <c r="F130" s="211"/>
      <c r="G130" s="213"/>
    </row>
    <row r="131" spans="1:7" s="23" customFormat="1" ht="14.1" customHeight="1">
      <c r="A131" s="19" t="s">
        <v>310</v>
      </c>
      <c r="B131" s="20"/>
      <c r="C131" s="21">
        <f>C125+C111+C99+C87+C76+C64+C52+C39+C26+C15</f>
        <v>264.50666666666666</v>
      </c>
      <c r="D131" s="21">
        <f>D125+D111+D99+D87+D76+D64+D52+D39+D26+D15</f>
        <v>265.04500000000002</v>
      </c>
      <c r="E131" s="21">
        <f>E125+E111+E99+E87+E76+E64+E52+E39+E26+E15</f>
        <v>1067.9199999999998</v>
      </c>
      <c r="F131" s="21">
        <f>F125+F111+F99+F87+F76+F64+F52+F39+F26+F15</f>
        <v>7640.454999999999</v>
      </c>
      <c r="G131" s="35"/>
    </row>
    <row r="132" spans="1:7" s="23" customFormat="1" ht="14.1" customHeight="1">
      <c r="A132" s="19" t="s">
        <v>311</v>
      </c>
      <c r="B132" s="20"/>
      <c r="C132" s="21">
        <f>C131/10</f>
        <v>26.450666666666667</v>
      </c>
      <c r="D132" s="21">
        <f t="shared" ref="D132:F132" si="9">D131/10</f>
        <v>26.5045</v>
      </c>
      <c r="E132" s="21">
        <f t="shared" si="9"/>
        <v>106.79199999999999</v>
      </c>
      <c r="F132" s="21">
        <f t="shared" si="9"/>
        <v>764.04549999999995</v>
      </c>
      <c r="G132" s="22"/>
    </row>
    <row r="133" spans="1:7" s="23" customFormat="1" ht="14.1" customHeight="1">
      <c r="A133" s="19" t="s">
        <v>312</v>
      </c>
      <c r="B133" s="20"/>
      <c r="C133" s="21">
        <v>1</v>
      </c>
      <c r="D133" s="21">
        <v>1</v>
      </c>
      <c r="E133" s="21">
        <v>4</v>
      </c>
      <c r="F133" s="21"/>
      <c r="G133" s="22"/>
    </row>
    <row r="134" spans="1:7" s="16" customFormat="1" ht="14.1" customHeight="1">
      <c r="A134" s="24"/>
      <c r="B134" s="25"/>
      <c r="C134" s="26"/>
      <c r="D134" s="26"/>
      <c r="E134" s="26"/>
      <c r="F134" s="26"/>
      <c r="G134" s="15"/>
    </row>
    <row r="135" spans="1:7" s="27" customFormat="1" ht="35.450000000000003" customHeight="1">
      <c r="A135" s="201" t="s">
        <v>313</v>
      </c>
      <c r="B135" s="201"/>
      <c r="C135" s="201"/>
      <c r="D135" s="201"/>
      <c r="E135" s="201"/>
      <c r="F135" s="201"/>
      <c r="G135" s="15"/>
    </row>
    <row r="136" spans="1:7" s="23" customFormat="1" ht="24" customHeight="1">
      <c r="A136" s="19" t="s">
        <v>314</v>
      </c>
      <c r="B136" s="20"/>
      <c r="C136" s="21"/>
      <c r="D136" s="21" t="s">
        <v>316</v>
      </c>
      <c r="E136" s="21"/>
      <c r="F136" s="28"/>
      <c r="G136" s="22"/>
    </row>
    <row r="137" spans="1:7" s="150" customFormat="1" ht="13.5">
      <c r="A137" s="19" t="s">
        <v>318</v>
      </c>
      <c r="B137" s="174"/>
      <c r="C137" s="175"/>
      <c r="D137" s="175">
        <f>(B125+B111+B99+B87+B76+B64+B52+B39+B26+B15)/10</f>
        <v>821</v>
      </c>
      <c r="E137" s="175"/>
      <c r="F137" s="176"/>
      <c r="G137" s="15"/>
    </row>
    <row r="138" spans="1:7" s="150" customFormat="1" ht="12.75">
      <c r="B138" s="15"/>
      <c r="C138" s="176"/>
      <c r="D138" s="176"/>
      <c r="E138" s="176"/>
      <c r="F138" s="176"/>
      <c r="G138" s="15"/>
    </row>
  </sheetData>
  <mergeCells count="78">
    <mergeCell ref="C1:G1"/>
    <mergeCell ref="A3:G3"/>
    <mergeCell ref="A4:G4"/>
    <mergeCell ref="A5:A6"/>
    <mergeCell ref="B5:B6"/>
    <mergeCell ref="C5:E5"/>
    <mergeCell ref="F5:F6"/>
    <mergeCell ref="G5:G6"/>
    <mergeCell ref="A7:G7"/>
    <mergeCell ref="A16:G16"/>
    <mergeCell ref="A17:A18"/>
    <mergeCell ref="B17:B18"/>
    <mergeCell ref="C17:E17"/>
    <mergeCell ref="F17:F18"/>
    <mergeCell ref="G17:G18"/>
    <mergeCell ref="A19:G19"/>
    <mergeCell ref="A28:G28"/>
    <mergeCell ref="A29:A30"/>
    <mergeCell ref="B29:B30"/>
    <mergeCell ref="C29:E29"/>
    <mergeCell ref="F29:F30"/>
    <mergeCell ref="G29:G30"/>
    <mergeCell ref="A31:G31"/>
    <mergeCell ref="A41:G41"/>
    <mergeCell ref="A42:A43"/>
    <mergeCell ref="B42:B43"/>
    <mergeCell ref="C42:E42"/>
    <mergeCell ref="F42:F43"/>
    <mergeCell ref="G42:G43"/>
    <mergeCell ref="A44:G44"/>
    <mergeCell ref="A53:G53"/>
    <mergeCell ref="A54:A55"/>
    <mergeCell ref="B54:B55"/>
    <mergeCell ref="C54:E54"/>
    <mergeCell ref="F54:F55"/>
    <mergeCell ref="G54:G55"/>
    <mergeCell ref="A56:G56"/>
    <mergeCell ref="A65:G65"/>
    <mergeCell ref="A66:A67"/>
    <mergeCell ref="B66:B67"/>
    <mergeCell ref="C66:E66"/>
    <mergeCell ref="F66:F67"/>
    <mergeCell ref="G66:G67"/>
    <mergeCell ref="A68:G68"/>
    <mergeCell ref="A77:G77"/>
    <mergeCell ref="A78:A79"/>
    <mergeCell ref="B78:B79"/>
    <mergeCell ref="C78:E78"/>
    <mergeCell ref="F78:F79"/>
    <mergeCell ref="G78:G79"/>
    <mergeCell ref="A80:G80"/>
    <mergeCell ref="A88:G88"/>
    <mergeCell ref="A89:A90"/>
    <mergeCell ref="B89:B90"/>
    <mergeCell ref="C89:E89"/>
    <mergeCell ref="F89:F90"/>
    <mergeCell ref="G89:G90"/>
    <mergeCell ref="A91:G91"/>
    <mergeCell ref="A100:G100"/>
    <mergeCell ref="A101:A102"/>
    <mergeCell ref="B101:B102"/>
    <mergeCell ref="C101:E101"/>
    <mergeCell ref="F101:F102"/>
    <mergeCell ref="G101:G102"/>
    <mergeCell ref="A103:G103"/>
    <mergeCell ref="A113:G113"/>
    <mergeCell ref="A114:A115"/>
    <mergeCell ref="B114:B115"/>
    <mergeCell ref="C114:E114"/>
    <mergeCell ref="F114:F115"/>
    <mergeCell ref="G114:G115"/>
    <mergeCell ref="A135:F135"/>
    <mergeCell ref="A116:G116"/>
    <mergeCell ref="A128:F128"/>
    <mergeCell ref="B129:B130"/>
    <mergeCell ref="C129:E129"/>
    <mergeCell ref="F129:F130"/>
    <mergeCell ref="G129:G130"/>
  </mergeCells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7"/>
  <sheetViews>
    <sheetView workbookViewId="0">
      <selection activeCell="M4" sqref="M4"/>
    </sheetView>
  </sheetViews>
  <sheetFormatPr defaultColWidth="9.1640625" defaultRowHeight="15"/>
  <cols>
    <col min="1" max="1" width="66" style="2" customWidth="1"/>
    <col min="2" max="2" width="6.6640625" style="2" customWidth="1"/>
    <col min="3" max="3" width="10.5" style="104" customWidth="1"/>
    <col min="4" max="4" width="10.33203125" style="104" customWidth="1"/>
    <col min="5" max="5" width="11.5" style="104" customWidth="1"/>
    <col min="6" max="6" width="12.5" style="104" customWidth="1"/>
    <col min="7" max="7" width="9.5" style="34" customWidth="1"/>
    <col min="8" max="16384" width="9.1640625" style="2"/>
  </cols>
  <sheetData>
    <row r="1" spans="1:7" s="16" customFormat="1" ht="82.5" customHeight="1">
      <c r="A1" s="36" t="s">
        <v>329</v>
      </c>
      <c r="B1" s="37"/>
      <c r="C1" s="236" t="s">
        <v>330</v>
      </c>
      <c r="D1" s="237"/>
      <c r="E1" s="237"/>
      <c r="F1" s="237"/>
      <c r="G1" s="237"/>
    </row>
    <row r="2" spans="1:7" s="39" customFormat="1" ht="22.9" customHeight="1">
      <c r="C2" s="104"/>
      <c r="D2" s="104"/>
      <c r="E2" s="104"/>
      <c r="F2" s="104"/>
      <c r="G2" s="38"/>
    </row>
    <row r="3" spans="1:7" s="12" customFormat="1" ht="30" customHeight="1">
      <c r="A3" s="238" t="s">
        <v>396</v>
      </c>
      <c r="B3" s="238"/>
      <c r="C3" s="238"/>
      <c r="D3" s="238"/>
      <c r="E3" s="238"/>
      <c r="F3" s="238"/>
      <c r="G3" s="238"/>
    </row>
    <row r="4" spans="1:7" s="12" customFormat="1" ht="28.35" customHeight="1">
      <c r="A4" s="231" t="s">
        <v>319</v>
      </c>
      <c r="B4" s="232"/>
      <c r="C4" s="232"/>
      <c r="D4" s="232"/>
      <c r="E4" s="232"/>
      <c r="F4" s="232"/>
      <c r="G4" s="232"/>
    </row>
    <row r="5" spans="1:7" ht="13.35" customHeight="1">
      <c r="A5" s="233" t="s">
        <v>0</v>
      </c>
      <c r="B5" s="233" t="s">
        <v>1</v>
      </c>
      <c r="C5" s="234" t="s">
        <v>2</v>
      </c>
      <c r="D5" s="234"/>
      <c r="E5" s="234"/>
      <c r="F5" s="235" t="s">
        <v>3</v>
      </c>
      <c r="G5" s="233" t="s">
        <v>6</v>
      </c>
    </row>
    <row r="6" spans="1:7" ht="26.65" customHeight="1">
      <c r="A6" s="233"/>
      <c r="B6" s="233"/>
      <c r="C6" s="103" t="s">
        <v>8</v>
      </c>
      <c r="D6" s="103" t="s">
        <v>9</v>
      </c>
      <c r="E6" s="103" t="s">
        <v>10</v>
      </c>
      <c r="F6" s="235"/>
      <c r="G6" s="233"/>
    </row>
    <row r="7" spans="1:7" ht="14.65" customHeight="1">
      <c r="A7" s="221" t="s">
        <v>49</v>
      </c>
      <c r="B7" s="221"/>
      <c r="C7" s="221"/>
      <c r="D7" s="221"/>
      <c r="E7" s="221"/>
      <c r="F7" s="221"/>
      <c r="G7" s="221"/>
    </row>
    <row r="8" spans="1:7" ht="12.2" customHeight="1">
      <c r="A8" s="4" t="s">
        <v>388</v>
      </c>
      <c r="B8" s="7">
        <v>150</v>
      </c>
      <c r="C8" s="105">
        <v>9.5</v>
      </c>
      <c r="D8" s="105">
        <v>7.5</v>
      </c>
      <c r="E8" s="105">
        <v>8.8000000000000007</v>
      </c>
      <c r="F8" s="105">
        <v>165.9</v>
      </c>
      <c r="G8" s="5" t="s">
        <v>51</v>
      </c>
    </row>
    <row r="9" spans="1:7" ht="12.2" customHeight="1">
      <c r="A9" s="4" t="s">
        <v>52</v>
      </c>
      <c r="B9" s="7">
        <v>200</v>
      </c>
      <c r="C9" s="105">
        <v>1</v>
      </c>
      <c r="D9" s="105">
        <v>0.2</v>
      </c>
      <c r="E9" s="105">
        <v>19.600000000000001</v>
      </c>
      <c r="F9" s="105">
        <v>83.4</v>
      </c>
      <c r="G9" s="5" t="s">
        <v>53</v>
      </c>
    </row>
    <row r="10" spans="1:7" s="12" customFormat="1" ht="12.2" customHeight="1">
      <c r="A10" s="13" t="s">
        <v>36</v>
      </c>
      <c r="B10" s="14">
        <v>20</v>
      </c>
      <c r="C10" s="9">
        <v>1.1200000000000001</v>
      </c>
      <c r="D10" s="9">
        <v>0.22</v>
      </c>
      <c r="E10" s="9">
        <v>9.8800000000000008</v>
      </c>
      <c r="F10" s="9">
        <v>45.98</v>
      </c>
      <c r="G10" s="11" t="s">
        <v>61</v>
      </c>
    </row>
    <row r="11" spans="1:7" ht="12.2" customHeight="1">
      <c r="A11" s="6" t="s">
        <v>37</v>
      </c>
      <c r="B11" s="8">
        <f>SUM(B8:B10)</f>
        <v>370</v>
      </c>
      <c r="C11" s="103">
        <f t="shared" ref="C11:F11" si="0">SUM(C8:C10)</f>
        <v>11.620000000000001</v>
      </c>
      <c r="D11" s="103">
        <f t="shared" si="0"/>
        <v>7.92</v>
      </c>
      <c r="E11" s="103">
        <f t="shared" si="0"/>
        <v>38.28</v>
      </c>
      <c r="F11" s="103">
        <f t="shared" si="0"/>
        <v>295.28000000000003</v>
      </c>
      <c r="G11" s="33"/>
    </row>
    <row r="12" spans="1:7" s="12" customFormat="1" ht="28.35" customHeight="1">
      <c r="A12" s="231" t="s">
        <v>320</v>
      </c>
      <c r="B12" s="232"/>
      <c r="C12" s="232"/>
      <c r="D12" s="232"/>
      <c r="E12" s="232"/>
      <c r="F12" s="232"/>
      <c r="G12" s="232"/>
    </row>
    <row r="13" spans="1:7" ht="13.35" customHeight="1">
      <c r="A13" s="233" t="s">
        <v>0</v>
      </c>
      <c r="B13" s="233" t="s">
        <v>1</v>
      </c>
      <c r="C13" s="234" t="s">
        <v>2</v>
      </c>
      <c r="D13" s="234"/>
      <c r="E13" s="234"/>
      <c r="F13" s="235" t="s">
        <v>3</v>
      </c>
      <c r="G13" s="233" t="s">
        <v>6</v>
      </c>
    </row>
    <row r="14" spans="1:7" ht="26.65" customHeight="1">
      <c r="A14" s="233"/>
      <c r="B14" s="233"/>
      <c r="C14" s="103" t="s">
        <v>8</v>
      </c>
      <c r="D14" s="103" t="s">
        <v>9</v>
      </c>
      <c r="E14" s="103" t="s">
        <v>10</v>
      </c>
      <c r="F14" s="235"/>
      <c r="G14" s="233"/>
    </row>
    <row r="15" spans="1:7" ht="14.65" customHeight="1">
      <c r="A15" s="221" t="s">
        <v>49</v>
      </c>
      <c r="B15" s="221"/>
      <c r="C15" s="221"/>
      <c r="D15" s="221"/>
      <c r="E15" s="221"/>
      <c r="F15" s="221"/>
      <c r="G15" s="221"/>
    </row>
    <row r="16" spans="1:7" ht="12.2" customHeight="1">
      <c r="A16" s="4" t="s">
        <v>69</v>
      </c>
      <c r="B16" s="7">
        <v>175</v>
      </c>
      <c r="C16" s="105">
        <v>6.9</v>
      </c>
      <c r="D16" s="105">
        <v>11.4</v>
      </c>
      <c r="E16" s="105">
        <v>31.6</v>
      </c>
      <c r="F16" s="105">
        <v>290.8</v>
      </c>
      <c r="G16" s="5" t="s">
        <v>70</v>
      </c>
    </row>
    <row r="17" spans="1:7" ht="12.2" customHeight="1">
      <c r="A17" s="4" t="s">
        <v>71</v>
      </c>
      <c r="B17" s="7">
        <v>180</v>
      </c>
      <c r="C17" s="105">
        <v>0.2</v>
      </c>
      <c r="D17" s="105">
        <v>0</v>
      </c>
      <c r="E17" s="105">
        <v>7.4</v>
      </c>
      <c r="F17" s="105">
        <v>31.1</v>
      </c>
      <c r="G17" s="5" t="s">
        <v>72</v>
      </c>
    </row>
    <row r="18" spans="1:7" s="12" customFormat="1" ht="12.2" customHeight="1">
      <c r="A18" s="13" t="s">
        <v>36</v>
      </c>
      <c r="B18" s="14">
        <v>20</v>
      </c>
      <c r="C18" s="9">
        <v>1.1200000000000001</v>
      </c>
      <c r="D18" s="9">
        <v>0.22</v>
      </c>
      <c r="E18" s="9">
        <v>9.8800000000000008</v>
      </c>
      <c r="F18" s="9">
        <v>45.98</v>
      </c>
      <c r="G18" s="11" t="s">
        <v>61</v>
      </c>
    </row>
    <row r="19" spans="1:7" ht="12.2" customHeight="1">
      <c r="A19" s="6" t="s">
        <v>37</v>
      </c>
      <c r="B19" s="8">
        <f>SUM(B16:B18)</f>
        <v>375</v>
      </c>
      <c r="C19" s="103">
        <f t="shared" ref="C19:F19" si="1">SUM(C16:C18)</f>
        <v>8.2200000000000006</v>
      </c>
      <c r="D19" s="103">
        <f t="shared" si="1"/>
        <v>11.620000000000001</v>
      </c>
      <c r="E19" s="103">
        <f t="shared" si="1"/>
        <v>48.88</v>
      </c>
      <c r="F19" s="103">
        <f t="shared" si="1"/>
        <v>367.88000000000005</v>
      </c>
      <c r="G19" s="33"/>
    </row>
    <row r="20" spans="1:7" ht="1.1499999999999999" customHeight="1"/>
    <row r="21" spans="1:7" s="12" customFormat="1" ht="28.35" customHeight="1">
      <c r="A21" s="231" t="s">
        <v>321</v>
      </c>
      <c r="B21" s="232"/>
      <c r="C21" s="232"/>
      <c r="D21" s="232"/>
      <c r="E21" s="232"/>
      <c r="F21" s="232"/>
      <c r="G21" s="232"/>
    </row>
    <row r="22" spans="1:7" ht="13.35" customHeight="1">
      <c r="A22" s="233" t="s">
        <v>0</v>
      </c>
      <c r="B22" s="233" t="s">
        <v>1</v>
      </c>
      <c r="C22" s="234" t="s">
        <v>2</v>
      </c>
      <c r="D22" s="234"/>
      <c r="E22" s="234"/>
      <c r="F22" s="235" t="s">
        <v>3</v>
      </c>
      <c r="G22" s="233" t="s">
        <v>6</v>
      </c>
    </row>
    <row r="23" spans="1:7" ht="26.65" customHeight="1">
      <c r="A23" s="233"/>
      <c r="B23" s="233"/>
      <c r="C23" s="103" t="s">
        <v>8</v>
      </c>
      <c r="D23" s="103" t="s">
        <v>9</v>
      </c>
      <c r="E23" s="103" t="s">
        <v>10</v>
      </c>
      <c r="F23" s="235"/>
      <c r="G23" s="233"/>
    </row>
    <row r="24" spans="1:7" ht="14.65" customHeight="1">
      <c r="A24" s="221" t="s">
        <v>49</v>
      </c>
      <c r="B24" s="221"/>
      <c r="C24" s="221"/>
      <c r="D24" s="221"/>
      <c r="E24" s="221"/>
      <c r="F24" s="221"/>
      <c r="G24" s="221"/>
    </row>
    <row r="25" spans="1:7" ht="12.2" customHeight="1">
      <c r="A25" s="4" t="s">
        <v>86</v>
      </c>
      <c r="B25" s="7">
        <v>150</v>
      </c>
      <c r="C25" s="105">
        <v>12.5</v>
      </c>
      <c r="D25" s="105">
        <v>13</v>
      </c>
      <c r="E25" s="105">
        <v>27.9</v>
      </c>
      <c r="F25" s="105">
        <v>334.3</v>
      </c>
      <c r="G25" s="5" t="s">
        <v>87</v>
      </c>
    </row>
    <row r="26" spans="1:7" ht="12.2" customHeight="1">
      <c r="A26" s="4" t="s">
        <v>32</v>
      </c>
      <c r="B26" s="7">
        <v>180</v>
      </c>
      <c r="C26" s="105">
        <v>3</v>
      </c>
      <c r="D26" s="105">
        <v>2.2000000000000002</v>
      </c>
      <c r="E26" s="105">
        <v>15.2</v>
      </c>
      <c r="F26" s="105">
        <v>93.1</v>
      </c>
      <c r="G26" s="5" t="s">
        <v>33</v>
      </c>
    </row>
    <row r="27" spans="1:7" ht="12.2" customHeight="1">
      <c r="A27" s="6" t="s">
        <v>37</v>
      </c>
      <c r="B27" s="8">
        <f>SUM(B25:B26)</f>
        <v>330</v>
      </c>
      <c r="C27" s="103">
        <f t="shared" ref="C27:F27" si="2">SUM(C25:C26)</f>
        <v>15.5</v>
      </c>
      <c r="D27" s="103">
        <f t="shared" si="2"/>
        <v>15.2</v>
      </c>
      <c r="E27" s="103">
        <f t="shared" si="2"/>
        <v>43.099999999999994</v>
      </c>
      <c r="F27" s="103">
        <f t="shared" si="2"/>
        <v>427.4</v>
      </c>
      <c r="G27" s="33"/>
    </row>
    <row r="28" spans="1:7" ht="1.1499999999999999" customHeight="1"/>
    <row r="29" spans="1:7" s="12" customFormat="1" ht="28.35" customHeight="1">
      <c r="A29" s="231" t="s">
        <v>322</v>
      </c>
      <c r="B29" s="232"/>
      <c r="C29" s="232"/>
      <c r="D29" s="232"/>
      <c r="E29" s="232"/>
      <c r="F29" s="232"/>
      <c r="G29" s="232"/>
    </row>
    <row r="30" spans="1:7" ht="13.35" customHeight="1">
      <c r="A30" s="233" t="s">
        <v>0</v>
      </c>
      <c r="B30" s="233" t="s">
        <v>1</v>
      </c>
      <c r="C30" s="234" t="s">
        <v>2</v>
      </c>
      <c r="D30" s="234"/>
      <c r="E30" s="234"/>
      <c r="F30" s="235" t="s">
        <v>3</v>
      </c>
      <c r="G30" s="233" t="s">
        <v>6</v>
      </c>
    </row>
    <row r="31" spans="1:7" ht="26.65" customHeight="1">
      <c r="A31" s="233"/>
      <c r="B31" s="233"/>
      <c r="C31" s="103" t="s">
        <v>8</v>
      </c>
      <c r="D31" s="103" t="s">
        <v>9</v>
      </c>
      <c r="E31" s="103" t="s">
        <v>10</v>
      </c>
      <c r="F31" s="235"/>
      <c r="G31" s="233"/>
    </row>
    <row r="32" spans="1:7" ht="14.65" customHeight="1">
      <c r="A32" s="221" t="s">
        <v>49</v>
      </c>
      <c r="B32" s="221"/>
      <c r="C32" s="221"/>
      <c r="D32" s="221"/>
      <c r="E32" s="221"/>
      <c r="F32" s="221"/>
      <c r="G32" s="221"/>
    </row>
    <row r="33" spans="1:7" ht="12.2" customHeight="1">
      <c r="A33" s="4" t="s">
        <v>133</v>
      </c>
      <c r="B33" s="7">
        <v>170</v>
      </c>
      <c r="C33" s="105">
        <v>7.7</v>
      </c>
      <c r="D33" s="105">
        <v>7.8</v>
      </c>
      <c r="E33" s="105">
        <v>30.2</v>
      </c>
      <c r="F33" s="105">
        <v>261.10000000000002</v>
      </c>
      <c r="G33" s="5" t="s">
        <v>134</v>
      </c>
    </row>
    <row r="34" spans="1:7" ht="12.2" customHeight="1">
      <c r="A34" s="4" t="s">
        <v>136</v>
      </c>
      <c r="B34" s="7">
        <v>180</v>
      </c>
      <c r="C34" s="105">
        <v>0.2</v>
      </c>
      <c r="D34" s="105">
        <v>0</v>
      </c>
      <c r="E34" s="105">
        <v>9.1</v>
      </c>
      <c r="F34" s="105">
        <v>37.200000000000003</v>
      </c>
      <c r="G34" s="5" t="s">
        <v>137</v>
      </c>
    </row>
    <row r="35" spans="1:7" ht="12.2" customHeight="1">
      <c r="A35" s="4" t="s">
        <v>36</v>
      </c>
      <c r="B35" s="7">
        <v>20</v>
      </c>
      <c r="C35" s="105">
        <v>1.1000000000000001</v>
      </c>
      <c r="D35" s="105">
        <v>0.2</v>
      </c>
      <c r="E35" s="105">
        <v>9.9</v>
      </c>
      <c r="F35" s="105">
        <v>46</v>
      </c>
      <c r="G35" s="5" t="s">
        <v>61</v>
      </c>
    </row>
    <row r="36" spans="1:7" ht="12.2" customHeight="1">
      <c r="A36" s="6" t="s">
        <v>37</v>
      </c>
      <c r="B36" s="8">
        <f>B33+B34+B35</f>
        <v>370</v>
      </c>
      <c r="C36" s="103">
        <f t="shared" ref="C36:F36" si="3">C33+C34+C35</f>
        <v>9</v>
      </c>
      <c r="D36" s="103">
        <f t="shared" si="3"/>
        <v>8</v>
      </c>
      <c r="E36" s="103">
        <f t="shared" si="3"/>
        <v>49.199999999999996</v>
      </c>
      <c r="F36" s="103">
        <f t="shared" si="3"/>
        <v>344.3</v>
      </c>
      <c r="G36" s="33"/>
    </row>
    <row r="37" spans="1:7" s="12" customFormat="1" ht="28.35" customHeight="1">
      <c r="A37" s="231" t="s">
        <v>323</v>
      </c>
      <c r="B37" s="232"/>
      <c r="C37" s="232"/>
      <c r="D37" s="232"/>
      <c r="E37" s="232"/>
      <c r="F37" s="232"/>
      <c r="G37" s="232"/>
    </row>
    <row r="38" spans="1:7" ht="13.35" customHeight="1">
      <c r="A38" s="233" t="s">
        <v>0</v>
      </c>
      <c r="B38" s="233" t="s">
        <v>1</v>
      </c>
      <c r="C38" s="234" t="s">
        <v>2</v>
      </c>
      <c r="D38" s="234"/>
      <c r="E38" s="234"/>
      <c r="F38" s="235" t="s">
        <v>3</v>
      </c>
      <c r="G38" s="233" t="s">
        <v>6</v>
      </c>
    </row>
    <row r="39" spans="1:7" ht="26.65" customHeight="1">
      <c r="A39" s="233"/>
      <c r="B39" s="233"/>
      <c r="C39" s="103" t="s">
        <v>8</v>
      </c>
      <c r="D39" s="103" t="s">
        <v>9</v>
      </c>
      <c r="E39" s="103" t="s">
        <v>10</v>
      </c>
      <c r="F39" s="235"/>
      <c r="G39" s="233"/>
    </row>
    <row r="40" spans="1:7" ht="14.65" customHeight="1">
      <c r="A40" s="221" t="s">
        <v>49</v>
      </c>
      <c r="B40" s="221"/>
      <c r="C40" s="221"/>
      <c r="D40" s="221"/>
      <c r="E40" s="221"/>
      <c r="F40" s="221"/>
      <c r="G40" s="221"/>
    </row>
    <row r="41" spans="1:7" ht="12.2" customHeight="1">
      <c r="A41" s="4" t="s">
        <v>153</v>
      </c>
      <c r="B41" s="7">
        <v>100</v>
      </c>
      <c r="C41" s="105">
        <v>0.4</v>
      </c>
      <c r="D41" s="105">
        <v>0.4</v>
      </c>
      <c r="E41" s="105">
        <v>9.8000000000000007</v>
      </c>
      <c r="F41" s="105">
        <v>47</v>
      </c>
      <c r="G41" s="5" t="s">
        <v>154</v>
      </c>
    </row>
    <row r="42" spans="1:7" ht="12.2" customHeight="1">
      <c r="A42" s="4" t="s">
        <v>155</v>
      </c>
      <c r="B42" s="7">
        <v>75</v>
      </c>
      <c r="C42" s="9">
        <v>6.71</v>
      </c>
      <c r="D42" s="9">
        <v>7.52</v>
      </c>
      <c r="E42" s="9">
        <v>16.7</v>
      </c>
      <c r="F42" s="9">
        <v>159.15</v>
      </c>
      <c r="G42" s="5" t="s">
        <v>156</v>
      </c>
    </row>
    <row r="43" spans="1:7" ht="12.2" customHeight="1">
      <c r="A43" s="4" t="s">
        <v>383</v>
      </c>
      <c r="B43" s="7">
        <v>180</v>
      </c>
      <c r="C43" s="105">
        <v>4.9000000000000004</v>
      </c>
      <c r="D43" s="105">
        <v>4.5</v>
      </c>
      <c r="E43" s="105">
        <v>19.399999999999999</v>
      </c>
      <c r="F43" s="105">
        <v>142.19999999999999</v>
      </c>
      <c r="G43" s="5" t="s">
        <v>68</v>
      </c>
    </row>
    <row r="44" spans="1:7" ht="12.2" customHeight="1">
      <c r="A44" s="6" t="s">
        <v>37</v>
      </c>
      <c r="B44" s="8">
        <f>B41+B42+B43</f>
        <v>355</v>
      </c>
      <c r="C44" s="103">
        <f t="shared" ref="C44:F44" si="4">C41+C42+C43</f>
        <v>12.010000000000002</v>
      </c>
      <c r="D44" s="103">
        <f t="shared" si="4"/>
        <v>12.42</v>
      </c>
      <c r="E44" s="103">
        <f t="shared" si="4"/>
        <v>45.9</v>
      </c>
      <c r="F44" s="103">
        <f t="shared" si="4"/>
        <v>348.35</v>
      </c>
      <c r="G44" s="33"/>
    </row>
    <row r="45" spans="1:7" s="12" customFormat="1" ht="28.35" customHeight="1">
      <c r="A45" s="231" t="s">
        <v>324</v>
      </c>
      <c r="B45" s="232"/>
      <c r="C45" s="232"/>
      <c r="D45" s="232"/>
      <c r="E45" s="232"/>
      <c r="F45" s="232"/>
      <c r="G45" s="232"/>
    </row>
    <row r="46" spans="1:7" ht="13.35" customHeight="1">
      <c r="A46" s="233" t="s">
        <v>0</v>
      </c>
      <c r="B46" s="233" t="s">
        <v>1</v>
      </c>
      <c r="C46" s="234" t="s">
        <v>2</v>
      </c>
      <c r="D46" s="234"/>
      <c r="E46" s="234"/>
      <c r="F46" s="235" t="s">
        <v>3</v>
      </c>
      <c r="G46" s="233" t="s">
        <v>6</v>
      </c>
    </row>
    <row r="47" spans="1:7" ht="26.65" customHeight="1">
      <c r="A47" s="233"/>
      <c r="B47" s="233"/>
      <c r="C47" s="103" t="s">
        <v>8</v>
      </c>
      <c r="D47" s="103" t="s">
        <v>9</v>
      </c>
      <c r="E47" s="103" t="s">
        <v>10</v>
      </c>
      <c r="F47" s="235"/>
      <c r="G47" s="233"/>
    </row>
    <row r="48" spans="1:7" ht="14.65" customHeight="1">
      <c r="A48" s="221" t="s">
        <v>49</v>
      </c>
      <c r="B48" s="221"/>
      <c r="C48" s="221"/>
      <c r="D48" s="221"/>
      <c r="E48" s="221"/>
      <c r="F48" s="221"/>
      <c r="G48" s="221"/>
    </row>
    <row r="49" spans="1:7" ht="12.2" customHeight="1">
      <c r="A49" s="4" t="s">
        <v>42</v>
      </c>
      <c r="B49" s="7">
        <v>150</v>
      </c>
      <c r="C49" s="9">
        <f>2.02*150/105</f>
        <v>2.8857142857142857</v>
      </c>
      <c r="D49" s="9">
        <f>3.96*150/105</f>
        <v>5.6571428571428575</v>
      </c>
      <c r="E49" s="9">
        <v>16.989999999999998</v>
      </c>
      <c r="F49" s="9">
        <v>105</v>
      </c>
      <c r="G49" s="5" t="s">
        <v>175</v>
      </c>
    </row>
    <row r="50" spans="1:7" ht="12.2" customHeight="1">
      <c r="A50" s="4" t="s">
        <v>176</v>
      </c>
      <c r="B50" s="7">
        <v>95</v>
      </c>
      <c r="C50" s="9">
        <f>4.88*95/105</f>
        <v>4.4152380952380952</v>
      </c>
      <c r="D50" s="9">
        <f>5.6*95/105</f>
        <v>5.0666666666666664</v>
      </c>
      <c r="E50" s="9">
        <f>7.61*95/105</f>
        <v>6.8852380952380958</v>
      </c>
      <c r="F50" s="9">
        <f>116*95/105</f>
        <v>104.95238095238095</v>
      </c>
      <c r="G50" s="5" t="s">
        <v>84</v>
      </c>
    </row>
    <row r="51" spans="1:7" ht="12.2" customHeight="1">
      <c r="A51" s="4" t="s">
        <v>128</v>
      </c>
      <c r="B51" s="7">
        <v>180</v>
      </c>
      <c r="C51" s="9">
        <v>3.4</v>
      </c>
      <c r="D51" s="9">
        <v>2.7</v>
      </c>
      <c r="E51" s="9">
        <v>14.2</v>
      </c>
      <c r="F51" s="9">
        <v>95.9</v>
      </c>
      <c r="G51" s="5" t="s">
        <v>129</v>
      </c>
    </row>
    <row r="52" spans="1:7" ht="12.2" customHeight="1">
      <c r="A52" s="4" t="s">
        <v>36</v>
      </c>
      <c r="B52" s="7">
        <v>20</v>
      </c>
      <c r="C52" s="9">
        <v>1.1200000000000001</v>
      </c>
      <c r="D52" s="9">
        <v>0.22</v>
      </c>
      <c r="E52" s="9">
        <v>9.8800000000000008</v>
      </c>
      <c r="F52" s="9">
        <v>45.98</v>
      </c>
      <c r="G52" s="5" t="s">
        <v>61</v>
      </c>
    </row>
    <row r="53" spans="1:7" ht="21.6" customHeight="1">
      <c r="A53" s="6" t="s">
        <v>37</v>
      </c>
      <c r="B53" s="8">
        <f>SUM(B49:B52)</f>
        <v>445</v>
      </c>
      <c r="C53" s="103">
        <f t="shared" ref="C53:F53" si="5">SUM(C49:C52)</f>
        <v>11.820952380952381</v>
      </c>
      <c r="D53" s="103">
        <f t="shared" si="5"/>
        <v>13.643809523809525</v>
      </c>
      <c r="E53" s="103">
        <f t="shared" si="5"/>
        <v>47.955238095238094</v>
      </c>
      <c r="F53" s="103">
        <f t="shared" si="5"/>
        <v>351.83238095238096</v>
      </c>
      <c r="G53" s="33"/>
    </row>
    <row r="54" spans="1:7" s="12" customFormat="1" ht="28.35" customHeight="1">
      <c r="A54" s="231" t="s">
        <v>325</v>
      </c>
      <c r="B54" s="232"/>
      <c r="C54" s="232"/>
      <c r="D54" s="232"/>
      <c r="E54" s="232"/>
      <c r="F54" s="232"/>
      <c r="G54" s="232"/>
    </row>
    <row r="55" spans="1:7" ht="13.35" customHeight="1">
      <c r="A55" s="233" t="s">
        <v>0</v>
      </c>
      <c r="B55" s="233" t="s">
        <v>1</v>
      </c>
      <c r="C55" s="234" t="s">
        <v>2</v>
      </c>
      <c r="D55" s="234"/>
      <c r="E55" s="234"/>
      <c r="F55" s="235" t="s">
        <v>3</v>
      </c>
      <c r="G55" s="233" t="s">
        <v>6</v>
      </c>
    </row>
    <row r="56" spans="1:7" ht="26.65" customHeight="1">
      <c r="A56" s="233"/>
      <c r="B56" s="233"/>
      <c r="C56" s="103" t="s">
        <v>8</v>
      </c>
      <c r="D56" s="103" t="s">
        <v>9</v>
      </c>
      <c r="E56" s="103" t="s">
        <v>10</v>
      </c>
      <c r="F56" s="235"/>
      <c r="G56" s="233"/>
    </row>
    <row r="57" spans="1:7" ht="14.65" customHeight="1">
      <c r="A57" s="221" t="s">
        <v>49</v>
      </c>
      <c r="B57" s="221"/>
      <c r="C57" s="221"/>
      <c r="D57" s="221"/>
      <c r="E57" s="221"/>
      <c r="F57" s="221"/>
      <c r="G57" s="221"/>
    </row>
    <row r="58" spans="1:7" ht="12.2" customHeight="1">
      <c r="A58" s="4" t="s">
        <v>220</v>
      </c>
      <c r="B58" s="7">
        <v>150</v>
      </c>
      <c r="C58" s="105">
        <v>11.9</v>
      </c>
      <c r="D58" s="105">
        <v>13.9</v>
      </c>
      <c r="E58" s="105">
        <v>24.5</v>
      </c>
      <c r="F58" s="105">
        <v>321.39999999999998</v>
      </c>
      <c r="G58" s="5" t="s">
        <v>87</v>
      </c>
    </row>
    <row r="59" spans="1:7" ht="12.2" customHeight="1">
      <c r="A59" s="4" t="s">
        <v>222</v>
      </c>
      <c r="B59" s="7">
        <v>180</v>
      </c>
      <c r="C59" s="105">
        <v>0.1</v>
      </c>
      <c r="D59" s="105">
        <v>0.1</v>
      </c>
      <c r="E59" s="105">
        <v>13.9</v>
      </c>
      <c r="F59" s="105">
        <v>58.2</v>
      </c>
      <c r="G59" s="5" t="s">
        <v>144</v>
      </c>
    </row>
    <row r="60" spans="1:7" ht="12.2" customHeight="1">
      <c r="A60" s="6" t="s">
        <v>37</v>
      </c>
      <c r="B60" s="8">
        <f>SUM(B58:B59)</f>
        <v>330</v>
      </c>
      <c r="C60" s="103">
        <f t="shared" ref="C60:F60" si="6">SUM(C58:C59)</f>
        <v>12</v>
      </c>
      <c r="D60" s="103">
        <f t="shared" si="6"/>
        <v>14</v>
      </c>
      <c r="E60" s="103">
        <f t="shared" si="6"/>
        <v>38.4</v>
      </c>
      <c r="F60" s="103">
        <f t="shared" si="6"/>
        <v>379.59999999999997</v>
      </c>
      <c r="G60" s="33"/>
    </row>
    <row r="61" spans="1:7" s="12" customFormat="1" ht="28.35" customHeight="1">
      <c r="A61" s="231" t="s">
        <v>326</v>
      </c>
      <c r="B61" s="232"/>
      <c r="C61" s="232"/>
      <c r="D61" s="232"/>
      <c r="E61" s="232"/>
      <c r="F61" s="232"/>
      <c r="G61" s="232"/>
    </row>
    <row r="62" spans="1:7" ht="13.35" customHeight="1">
      <c r="A62" s="233" t="s">
        <v>0</v>
      </c>
      <c r="B62" s="233" t="s">
        <v>1</v>
      </c>
      <c r="C62" s="234" t="s">
        <v>2</v>
      </c>
      <c r="D62" s="234"/>
      <c r="E62" s="234"/>
      <c r="F62" s="235" t="s">
        <v>3</v>
      </c>
      <c r="G62" s="233" t="s">
        <v>6</v>
      </c>
    </row>
    <row r="63" spans="1:7" ht="26.65" customHeight="1">
      <c r="A63" s="233"/>
      <c r="B63" s="233"/>
      <c r="C63" s="103" t="s">
        <v>8</v>
      </c>
      <c r="D63" s="103" t="s">
        <v>9</v>
      </c>
      <c r="E63" s="103" t="s">
        <v>10</v>
      </c>
      <c r="F63" s="235"/>
      <c r="G63" s="233"/>
    </row>
    <row r="64" spans="1:7" ht="14.65" customHeight="1">
      <c r="A64" s="221" t="s">
        <v>49</v>
      </c>
      <c r="B64" s="221"/>
      <c r="C64" s="221"/>
      <c r="D64" s="221"/>
      <c r="E64" s="221"/>
      <c r="F64" s="221"/>
      <c r="G64" s="221"/>
    </row>
    <row r="65" spans="1:7" ht="12.2" customHeight="1">
      <c r="A65" s="4" t="s">
        <v>308</v>
      </c>
      <c r="B65" s="7">
        <v>85</v>
      </c>
      <c r="C65" s="105">
        <v>10.199999999999999</v>
      </c>
      <c r="D65" s="105">
        <v>9.6</v>
      </c>
      <c r="E65" s="105">
        <v>6.9</v>
      </c>
      <c r="F65" s="105">
        <v>166</v>
      </c>
      <c r="G65" s="5" t="s">
        <v>242</v>
      </c>
    </row>
    <row r="66" spans="1:7" ht="12.2" customHeight="1">
      <c r="A66" s="4" t="s">
        <v>46</v>
      </c>
      <c r="B66" s="7">
        <v>200</v>
      </c>
      <c r="C66" s="105">
        <v>0.3</v>
      </c>
      <c r="D66" s="105">
        <v>0</v>
      </c>
      <c r="E66" s="105">
        <v>36.200000000000003</v>
      </c>
      <c r="F66" s="105">
        <v>146.6</v>
      </c>
      <c r="G66" s="5" t="s">
        <v>47</v>
      </c>
    </row>
    <row r="67" spans="1:7" ht="12.2" customHeight="1">
      <c r="A67" s="4" t="s">
        <v>131</v>
      </c>
      <c r="B67" s="7">
        <v>15</v>
      </c>
      <c r="C67" s="105">
        <v>1.1299999999999999</v>
      </c>
      <c r="D67" s="105">
        <v>1.47</v>
      </c>
      <c r="E67" s="105">
        <v>11.16</v>
      </c>
      <c r="F67" s="105">
        <v>62.55</v>
      </c>
      <c r="G67" s="5" t="s">
        <v>61</v>
      </c>
    </row>
    <row r="68" spans="1:7" ht="12.2" customHeight="1">
      <c r="A68" s="6" t="s">
        <v>37</v>
      </c>
      <c r="B68" s="8">
        <f>SUM(B65:B67)</f>
        <v>300</v>
      </c>
      <c r="C68" s="103">
        <f t="shared" ref="C68:F68" si="7">SUM(C65:C67)</f>
        <v>11.629999999999999</v>
      </c>
      <c r="D68" s="103">
        <f t="shared" si="7"/>
        <v>11.07</v>
      </c>
      <c r="E68" s="103">
        <f t="shared" si="7"/>
        <v>54.260000000000005</v>
      </c>
      <c r="F68" s="103">
        <f t="shared" si="7"/>
        <v>375.15000000000003</v>
      </c>
      <c r="G68" s="33"/>
    </row>
    <row r="69" spans="1:7" s="12" customFormat="1" ht="28.35" customHeight="1">
      <c r="A69" s="231" t="s">
        <v>327</v>
      </c>
      <c r="B69" s="232"/>
      <c r="C69" s="232"/>
      <c r="D69" s="232"/>
      <c r="E69" s="232"/>
      <c r="F69" s="232"/>
      <c r="G69" s="232"/>
    </row>
    <row r="70" spans="1:7" ht="13.35" customHeight="1">
      <c r="A70" s="233" t="s">
        <v>0</v>
      </c>
      <c r="B70" s="233" t="s">
        <v>1</v>
      </c>
      <c r="C70" s="234" t="s">
        <v>2</v>
      </c>
      <c r="D70" s="234"/>
      <c r="E70" s="234"/>
      <c r="F70" s="235" t="s">
        <v>3</v>
      </c>
      <c r="G70" s="233" t="s">
        <v>6</v>
      </c>
    </row>
    <row r="71" spans="1:7" ht="26.65" customHeight="1">
      <c r="A71" s="233"/>
      <c r="B71" s="233"/>
      <c r="C71" s="103" t="s">
        <v>8</v>
      </c>
      <c r="D71" s="103" t="s">
        <v>9</v>
      </c>
      <c r="E71" s="103" t="s">
        <v>10</v>
      </c>
      <c r="F71" s="235"/>
      <c r="G71" s="233"/>
    </row>
    <row r="72" spans="1:7" ht="14.65" customHeight="1">
      <c r="A72" s="221" t="s">
        <v>49</v>
      </c>
      <c r="B72" s="221"/>
      <c r="C72" s="221"/>
      <c r="D72" s="221"/>
      <c r="E72" s="221"/>
      <c r="F72" s="221"/>
      <c r="G72" s="221"/>
    </row>
    <row r="73" spans="1:7" ht="12.2" customHeight="1">
      <c r="A73" s="4" t="s">
        <v>256</v>
      </c>
      <c r="B73" s="7">
        <v>100</v>
      </c>
      <c r="C73" s="9">
        <v>6.58</v>
      </c>
      <c r="D73" s="9">
        <v>6.91</v>
      </c>
      <c r="E73" s="9">
        <v>29.73</v>
      </c>
      <c r="F73" s="9">
        <v>205.18</v>
      </c>
      <c r="G73" s="5" t="s">
        <v>61</v>
      </c>
    </row>
    <row r="74" spans="1:7" ht="12.2" customHeight="1">
      <c r="A74" s="4" t="s">
        <v>257</v>
      </c>
      <c r="B74" s="7">
        <v>20</v>
      </c>
      <c r="C74" s="105">
        <v>4.6399999999999997</v>
      </c>
      <c r="D74" s="105">
        <v>5.9</v>
      </c>
      <c r="E74" s="105">
        <v>0</v>
      </c>
      <c r="F74" s="105">
        <v>72.8</v>
      </c>
      <c r="G74" s="5" t="s">
        <v>258</v>
      </c>
    </row>
    <row r="75" spans="1:7" ht="12.2" customHeight="1">
      <c r="A75" s="4" t="s">
        <v>75</v>
      </c>
      <c r="B75" s="7">
        <v>180</v>
      </c>
      <c r="C75" s="105">
        <v>0</v>
      </c>
      <c r="D75" s="105">
        <v>0</v>
      </c>
      <c r="E75" s="105">
        <v>7</v>
      </c>
      <c r="F75" s="105">
        <v>27.9</v>
      </c>
      <c r="G75" s="5" t="s">
        <v>76</v>
      </c>
    </row>
    <row r="76" spans="1:7" ht="12.2" customHeight="1">
      <c r="A76" s="6" t="s">
        <v>37</v>
      </c>
      <c r="B76" s="3">
        <f>SUM(B73:B75)</f>
        <v>300</v>
      </c>
      <c r="C76" s="103">
        <f t="shared" ref="C76:F76" si="8">SUM(C73:C75)</f>
        <v>11.219999999999999</v>
      </c>
      <c r="D76" s="103">
        <f t="shared" si="8"/>
        <v>12.81</v>
      </c>
      <c r="E76" s="103">
        <f t="shared" si="8"/>
        <v>36.730000000000004</v>
      </c>
      <c r="F76" s="103">
        <f t="shared" si="8"/>
        <v>305.88</v>
      </c>
      <c r="G76" s="33"/>
    </row>
    <row r="77" spans="1:7" ht="1.1499999999999999" customHeight="1"/>
    <row r="78" spans="1:7" s="12" customFormat="1" ht="28.35" customHeight="1">
      <c r="A78" s="231" t="s">
        <v>328</v>
      </c>
      <c r="B78" s="232"/>
      <c r="C78" s="232"/>
      <c r="D78" s="232"/>
      <c r="E78" s="232"/>
      <c r="F78" s="232"/>
      <c r="G78" s="232"/>
    </row>
    <row r="79" spans="1:7" ht="13.35" customHeight="1">
      <c r="A79" s="233" t="s">
        <v>0</v>
      </c>
      <c r="B79" s="233" t="s">
        <v>1</v>
      </c>
      <c r="C79" s="234" t="s">
        <v>2</v>
      </c>
      <c r="D79" s="234"/>
      <c r="E79" s="234"/>
      <c r="F79" s="235" t="s">
        <v>3</v>
      </c>
      <c r="G79" s="233" t="s">
        <v>6</v>
      </c>
    </row>
    <row r="80" spans="1:7" ht="26.65" customHeight="1">
      <c r="A80" s="233"/>
      <c r="B80" s="233"/>
      <c r="C80" s="103" t="s">
        <v>8</v>
      </c>
      <c r="D80" s="103" t="s">
        <v>9</v>
      </c>
      <c r="E80" s="103" t="s">
        <v>10</v>
      </c>
      <c r="F80" s="235"/>
      <c r="G80" s="233"/>
    </row>
    <row r="81" spans="1:7" ht="14.65" customHeight="1">
      <c r="A81" s="221" t="s">
        <v>49</v>
      </c>
      <c r="B81" s="221"/>
      <c r="C81" s="221"/>
      <c r="D81" s="221"/>
      <c r="E81" s="221"/>
      <c r="F81" s="221"/>
      <c r="G81" s="221"/>
    </row>
    <row r="82" spans="1:7" ht="12.2" customHeight="1">
      <c r="A82" s="4" t="s">
        <v>303</v>
      </c>
      <c r="B82" s="7">
        <v>150</v>
      </c>
      <c r="C82" s="105">
        <v>8.8000000000000007</v>
      </c>
      <c r="D82" s="105">
        <v>13.4</v>
      </c>
      <c r="E82" s="105">
        <v>24.7</v>
      </c>
      <c r="F82" s="105">
        <v>261.39999999999998</v>
      </c>
      <c r="G82" s="5" t="s">
        <v>150</v>
      </c>
    </row>
    <row r="83" spans="1:7" ht="12.2" customHeight="1">
      <c r="A83" s="4" t="s">
        <v>143</v>
      </c>
      <c r="B83" s="7">
        <v>180</v>
      </c>
      <c r="C83" s="105">
        <v>0.1</v>
      </c>
      <c r="D83" s="105">
        <v>0.1</v>
      </c>
      <c r="E83" s="105">
        <v>12.1</v>
      </c>
      <c r="F83" s="105">
        <v>51.2</v>
      </c>
      <c r="G83" s="5" t="s">
        <v>144</v>
      </c>
    </row>
    <row r="84" spans="1:7" ht="12.2" customHeight="1">
      <c r="A84" s="6" t="s">
        <v>37</v>
      </c>
      <c r="B84" s="8">
        <f>B82+B83</f>
        <v>330</v>
      </c>
      <c r="C84" s="103">
        <f t="shared" ref="C84:F84" si="9">C82+C83</f>
        <v>8.9</v>
      </c>
      <c r="D84" s="103">
        <f t="shared" si="9"/>
        <v>13.5</v>
      </c>
      <c r="E84" s="103">
        <f t="shared" si="9"/>
        <v>36.799999999999997</v>
      </c>
      <c r="F84" s="103">
        <f t="shared" si="9"/>
        <v>312.59999999999997</v>
      </c>
      <c r="G84" s="33"/>
    </row>
    <row r="87" spans="1:7" s="16" customFormat="1" ht="14.1" customHeight="1">
      <c r="A87" s="203" t="s">
        <v>309</v>
      </c>
      <c r="B87" s="204"/>
      <c r="C87" s="204"/>
      <c r="D87" s="204"/>
      <c r="E87" s="204"/>
      <c r="F87" s="204"/>
      <c r="G87" s="15"/>
    </row>
    <row r="88" spans="1:7" s="12" customFormat="1" ht="13.35" customHeight="1">
      <c r="A88" s="17" t="s">
        <v>0</v>
      </c>
      <c r="B88" s="222" t="s">
        <v>1</v>
      </c>
      <c r="C88" s="224" t="s">
        <v>2</v>
      </c>
      <c r="D88" s="225"/>
      <c r="E88" s="226"/>
      <c r="F88" s="227" t="s">
        <v>3</v>
      </c>
      <c r="G88" s="229"/>
    </row>
    <row r="89" spans="1:7" s="12" customFormat="1" ht="26.65" customHeight="1">
      <c r="A89" s="17"/>
      <c r="B89" s="223"/>
      <c r="C89" s="18" t="s">
        <v>8</v>
      </c>
      <c r="D89" s="18" t="s">
        <v>9</v>
      </c>
      <c r="E89" s="18" t="s">
        <v>10</v>
      </c>
      <c r="F89" s="228"/>
      <c r="G89" s="230"/>
    </row>
    <row r="90" spans="1:7" s="23" customFormat="1" ht="14.1" customHeight="1">
      <c r="A90" s="19" t="s">
        <v>310</v>
      </c>
      <c r="B90" s="20"/>
      <c r="C90" s="21">
        <f>C84+C76+C68+C60+C53+C44+C36+C27+C19+C11</f>
        <v>111.92095238095239</v>
      </c>
      <c r="D90" s="21">
        <f t="shared" ref="D90:F90" si="10">D84+D76+D68+D60+D53+D44+D36+D27+D19+D11</f>
        <v>120.18380952380954</v>
      </c>
      <c r="E90" s="21">
        <f t="shared" si="10"/>
        <v>439.50523809523804</v>
      </c>
      <c r="F90" s="21">
        <f t="shared" si="10"/>
        <v>3508.2723809523814</v>
      </c>
      <c r="G90" s="35"/>
    </row>
    <row r="91" spans="1:7" s="23" customFormat="1" ht="14.1" customHeight="1">
      <c r="A91" s="19" t="s">
        <v>311</v>
      </c>
      <c r="B91" s="20"/>
      <c r="C91" s="21">
        <f>C90/10</f>
        <v>11.192095238095238</v>
      </c>
      <c r="D91" s="21">
        <f t="shared" ref="D91:F91" si="11">D90/10</f>
        <v>12.018380952380955</v>
      </c>
      <c r="E91" s="21">
        <f t="shared" si="11"/>
        <v>43.950523809523801</v>
      </c>
      <c r="F91" s="21">
        <f t="shared" si="11"/>
        <v>350.82723809523816</v>
      </c>
      <c r="G91" s="22"/>
    </row>
    <row r="92" spans="1:7" s="23" customFormat="1" ht="14.1" customHeight="1">
      <c r="A92" s="19" t="s">
        <v>312</v>
      </c>
      <c r="B92" s="20"/>
      <c r="C92" s="21">
        <v>1</v>
      </c>
      <c r="D92" s="21">
        <v>1</v>
      </c>
      <c r="E92" s="21">
        <v>4</v>
      </c>
      <c r="F92" s="21"/>
      <c r="G92" s="22"/>
    </row>
    <row r="93" spans="1:7" s="16" customFormat="1" ht="14.1" customHeight="1">
      <c r="A93" s="24"/>
      <c r="B93" s="25"/>
      <c r="C93" s="26"/>
      <c r="D93" s="26"/>
      <c r="E93" s="26"/>
      <c r="F93" s="26"/>
      <c r="G93" s="15"/>
    </row>
    <row r="94" spans="1:7" s="27" customFormat="1" ht="35.450000000000003" customHeight="1">
      <c r="A94" s="201" t="s">
        <v>313</v>
      </c>
      <c r="B94" s="201"/>
      <c r="C94" s="201"/>
      <c r="D94" s="201"/>
      <c r="E94" s="201"/>
      <c r="F94" s="201"/>
      <c r="G94" s="15"/>
    </row>
    <row r="95" spans="1:7" s="23" customFormat="1" ht="24" customHeight="1">
      <c r="A95" s="19" t="s">
        <v>314</v>
      </c>
      <c r="B95" s="20"/>
      <c r="C95" s="21"/>
      <c r="D95" s="21"/>
      <c r="E95" s="21" t="s">
        <v>317</v>
      </c>
      <c r="F95" s="28"/>
      <c r="G95" s="22"/>
    </row>
    <row r="96" spans="1:7" s="12" customFormat="1" ht="13.5">
      <c r="A96" s="19" t="s">
        <v>318</v>
      </c>
      <c r="B96" s="29"/>
      <c r="C96" s="30"/>
      <c r="D96" s="30"/>
      <c r="E96" s="30">
        <f>(B84+B76+B68+B60+B53+B44+B36+B27+B19+B11)/10</f>
        <v>350.5</v>
      </c>
      <c r="F96" s="31"/>
      <c r="G96" s="32"/>
    </row>
    <row r="97" spans="2:7" s="12" customFormat="1" ht="12.75">
      <c r="B97" s="32"/>
      <c r="C97" s="31"/>
      <c r="D97" s="31"/>
      <c r="E97" s="31"/>
      <c r="F97" s="31"/>
      <c r="G97" s="32"/>
    </row>
  </sheetData>
  <mergeCells count="78">
    <mergeCell ref="C1:G1"/>
    <mergeCell ref="A3:G3"/>
    <mergeCell ref="A4:G4"/>
    <mergeCell ref="A5:A6"/>
    <mergeCell ref="B5:B6"/>
    <mergeCell ref="C5:E5"/>
    <mergeCell ref="F5:F6"/>
    <mergeCell ref="G5:G6"/>
    <mergeCell ref="A7:G7"/>
    <mergeCell ref="A12:G12"/>
    <mergeCell ref="A13:A14"/>
    <mergeCell ref="B13:B14"/>
    <mergeCell ref="C13:E13"/>
    <mergeCell ref="F13:F14"/>
    <mergeCell ref="G13:G14"/>
    <mergeCell ref="A15:G15"/>
    <mergeCell ref="A21:G21"/>
    <mergeCell ref="A22:A23"/>
    <mergeCell ref="B22:B23"/>
    <mergeCell ref="C22:E22"/>
    <mergeCell ref="F22:F23"/>
    <mergeCell ref="G22:G23"/>
    <mergeCell ref="A24:G24"/>
    <mergeCell ref="A29:G29"/>
    <mergeCell ref="A30:A31"/>
    <mergeCell ref="B30:B31"/>
    <mergeCell ref="C30:E30"/>
    <mergeCell ref="F30:F31"/>
    <mergeCell ref="G30:G31"/>
    <mergeCell ref="A32:G32"/>
    <mergeCell ref="A37:G37"/>
    <mergeCell ref="A38:A39"/>
    <mergeCell ref="B38:B39"/>
    <mergeCell ref="C38:E38"/>
    <mergeCell ref="F38:F39"/>
    <mergeCell ref="G38:G39"/>
    <mergeCell ref="A40:G40"/>
    <mergeCell ref="A45:G45"/>
    <mergeCell ref="A46:A47"/>
    <mergeCell ref="B46:B47"/>
    <mergeCell ref="C46:E46"/>
    <mergeCell ref="F46:F47"/>
    <mergeCell ref="G46:G47"/>
    <mergeCell ref="A48:G48"/>
    <mergeCell ref="A54:G54"/>
    <mergeCell ref="A55:A56"/>
    <mergeCell ref="B55:B56"/>
    <mergeCell ref="C55:E55"/>
    <mergeCell ref="F55:F56"/>
    <mergeCell ref="G55:G56"/>
    <mergeCell ref="A57:G57"/>
    <mergeCell ref="A61:G61"/>
    <mergeCell ref="A62:A63"/>
    <mergeCell ref="B62:B63"/>
    <mergeCell ref="C62:E62"/>
    <mergeCell ref="F62:F63"/>
    <mergeCell ref="G62:G63"/>
    <mergeCell ref="A64:G64"/>
    <mergeCell ref="A69:G69"/>
    <mergeCell ref="A70:A71"/>
    <mergeCell ref="B70:B71"/>
    <mergeCell ref="C70:E70"/>
    <mergeCell ref="F70:F71"/>
    <mergeCell ref="G70:G71"/>
    <mergeCell ref="A72:G72"/>
    <mergeCell ref="A78:G78"/>
    <mergeCell ref="A79:A80"/>
    <mergeCell ref="B79:B80"/>
    <mergeCell ref="C79:E79"/>
    <mergeCell ref="F79:F80"/>
    <mergeCell ref="G79:G80"/>
    <mergeCell ref="A94:F94"/>
    <mergeCell ref="A81:G81"/>
    <mergeCell ref="A87:F87"/>
    <mergeCell ref="B88:B89"/>
    <mergeCell ref="C88:E88"/>
    <mergeCell ref="F88:F89"/>
    <mergeCell ref="G88:G89"/>
  </mergeCells>
  <pageMargins left="0.7" right="0.7" top="0.75" bottom="0.75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I29"/>
  <sheetViews>
    <sheetView topLeftCell="A22" workbookViewId="0">
      <selection activeCell="F14" sqref="F14"/>
    </sheetView>
  </sheetViews>
  <sheetFormatPr defaultRowHeight="10.5"/>
  <cols>
    <col min="1" max="1" width="43.83203125" customWidth="1"/>
    <col min="2" max="2" width="17.1640625" style="79" customWidth="1"/>
    <col min="3" max="3" width="15.33203125" style="79" customWidth="1"/>
    <col min="4" max="4" width="15.5" style="79" customWidth="1"/>
    <col min="5" max="5" width="15" style="79" customWidth="1"/>
    <col min="6" max="6" width="16.33203125" style="79" customWidth="1"/>
  </cols>
  <sheetData>
    <row r="1" spans="1:1023" s="42" customFormat="1" ht="18.75">
      <c r="A1" s="40"/>
      <c r="B1" s="40"/>
      <c r="C1" s="246" t="s">
        <v>2</v>
      </c>
      <c r="D1" s="246"/>
      <c r="E1" s="246"/>
      <c r="F1" s="247" t="s">
        <v>3</v>
      </c>
      <c r="G1" s="41"/>
      <c r="AMI1" s="43"/>
    </row>
    <row r="2" spans="1:1023" s="42" customFormat="1" ht="28.5">
      <c r="A2" s="44" t="s">
        <v>331</v>
      </c>
      <c r="B2" s="45"/>
      <c r="C2" s="46" t="s">
        <v>8</v>
      </c>
      <c r="D2" s="46" t="s">
        <v>9</v>
      </c>
      <c r="E2" s="46" t="s">
        <v>10</v>
      </c>
      <c r="F2" s="248"/>
      <c r="G2" s="41"/>
      <c r="AMI2" s="43"/>
    </row>
    <row r="3" spans="1:1023" s="42" customFormat="1" ht="14.25">
      <c r="A3" s="44" t="s">
        <v>331</v>
      </c>
      <c r="B3" s="45"/>
      <c r="C3" s="46">
        <v>77</v>
      </c>
      <c r="D3" s="46">
        <v>79</v>
      </c>
      <c r="E3" s="46">
        <v>335</v>
      </c>
      <c r="F3" s="46">
        <v>2350</v>
      </c>
      <c r="G3" s="41"/>
      <c r="AMI3" s="43"/>
    </row>
    <row r="4" spans="1:1023" s="42" customFormat="1" ht="12.75">
      <c r="A4" s="47" t="s">
        <v>332</v>
      </c>
      <c r="B4" s="47"/>
      <c r="C4" s="48">
        <f>C12+C20+C27</f>
        <v>57.414761904761903</v>
      </c>
      <c r="D4" s="48">
        <f t="shared" ref="D4:F4" si="0">D12+D20+D27</f>
        <v>60.082880952380947</v>
      </c>
      <c r="E4" s="48">
        <f t="shared" si="0"/>
        <v>222.40452380952382</v>
      </c>
      <c r="F4" s="48">
        <f t="shared" si="0"/>
        <v>1697.7527380952379</v>
      </c>
      <c r="G4" s="41"/>
      <c r="AMI4" s="43"/>
    </row>
    <row r="5" spans="1:1023" s="54" customFormat="1" ht="15.75">
      <c r="A5" s="49" t="s">
        <v>333</v>
      </c>
      <c r="B5" s="50"/>
      <c r="C5" s="50">
        <v>1</v>
      </c>
      <c r="D5" s="51">
        <v>1</v>
      </c>
      <c r="E5" s="51">
        <f>E4/D4</f>
        <v>3.7016288214573447</v>
      </c>
      <c r="F5" s="51"/>
      <c r="G5" s="52"/>
      <c r="H5" s="53"/>
      <c r="I5" s="53"/>
      <c r="AMI5" s="55"/>
    </row>
    <row r="6" spans="1:1023" s="42" customFormat="1" ht="31.5">
      <c r="A6" s="56" t="s">
        <v>334</v>
      </c>
      <c r="B6" s="57"/>
      <c r="C6" s="58">
        <f>C4*100/C3</f>
        <v>74.564625850340136</v>
      </c>
      <c r="D6" s="58">
        <f t="shared" ref="D6:F6" si="1">D4*100/D3</f>
        <v>76.054279686558161</v>
      </c>
      <c r="E6" s="58">
        <f t="shared" si="1"/>
        <v>66.389410092395167</v>
      </c>
      <c r="F6" s="58">
        <f t="shared" si="1"/>
        <v>72.244797365754806</v>
      </c>
      <c r="G6" s="59"/>
      <c r="H6" s="60"/>
      <c r="I6" s="60"/>
      <c r="AMI6" s="43"/>
    </row>
    <row r="7" spans="1:1023" s="42" customFormat="1" ht="15.75">
      <c r="A7" s="61"/>
      <c r="B7" s="62"/>
      <c r="C7" s="62"/>
      <c r="D7" s="63"/>
      <c r="E7" s="63"/>
      <c r="F7" s="63"/>
      <c r="G7" s="59"/>
      <c r="H7" s="60"/>
      <c r="I7" s="60"/>
      <c r="AMI7" s="43"/>
    </row>
    <row r="8" spans="1:1023" s="42" customFormat="1" ht="15.75">
      <c r="A8" s="61"/>
      <c r="B8" s="62"/>
      <c r="C8" s="62"/>
      <c r="D8" s="63"/>
      <c r="E8" s="63"/>
      <c r="F8" s="63"/>
      <c r="G8" s="59"/>
      <c r="H8" s="60"/>
      <c r="I8" s="60"/>
      <c r="AMI8" s="43"/>
    </row>
    <row r="9" spans="1:1023" s="1" customFormat="1" ht="15">
      <c r="A9" s="239" t="s">
        <v>335</v>
      </c>
      <c r="B9" s="239" t="s">
        <v>336</v>
      </c>
      <c r="C9" s="241" t="s">
        <v>2</v>
      </c>
      <c r="D9" s="241"/>
      <c r="E9" s="241"/>
      <c r="F9" s="241" t="s">
        <v>3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2"/>
      <c r="U9" s="2"/>
    </row>
    <row r="10" spans="1:1023" s="1" customFormat="1" ht="28.5">
      <c r="A10" s="240"/>
      <c r="B10" s="240"/>
      <c r="C10" s="65" t="s">
        <v>8</v>
      </c>
      <c r="D10" s="65" t="s">
        <v>9</v>
      </c>
      <c r="E10" s="65" t="s">
        <v>10</v>
      </c>
      <c r="F10" s="242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2"/>
      <c r="U10" s="2"/>
    </row>
    <row r="11" spans="1:1023" s="70" customFormat="1" ht="15">
      <c r="A11" s="66" t="s">
        <v>310</v>
      </c>
      <c r="B11" s="67">
        <v>5140</v>
      </c>
      <c r="C11" s="67">
        <f>ЗАВТРАКИ!C114</f>
        <v>197.72000000000003</v>
      </c>
      <c r="D11" s="67">
        <f>ЗАВТРАКИ!D114</f>
        <v>215.59999999999997</v>
      </c>
      <c r="E11" s="67">
        <f>ЗАВТРАКИ!E114</f>
        <v>716.62</v>
      </c>
      <c r="F11" s="67">
        <f>ЗАВТРАКИ!F114</f>
        <v>5828.7999999999993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9"/>
      <c r="U11" s="69"/>
    </row>
    <row r="12" spans="1:1023" s="70" customFormat="1" ht="30">
      <c r="A12" s="66" t="s">
        <v>311</v>
      </c>
      <c r="B12" s="67">
        <f>B11/10</f>
        <v>514</v>
      </c>
      <c r="C12" s="71">
        <f t="shared" ref="C12:F12" si="2">C11/10</f>
        <v>19.772000000000002</v>
      </c>
      <c r="D12" s="71">
        <f t="shared" si="2"/>
        <v>21.559999999999995</v>
      </c>
      <c r="E12" s="71">
        <f t="shared" si="2"/>
        <v>71.662000000000006</v>
      </c>
      <c r="F12" s="71">
        <f t="shared" si="2"/>
        <v>582.87999999999988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9"/>
      <c r="U12" s="69"/>
    </row>
    <row r="13" spans="1:1023" s="73" customFormat="1" ht="15.75">
      <c r="A13" s="49" t="s">
        <v>333</v>
      </c>
      <c r="B13" s="57"/>
      <c r="C13" s="57">
        <v>1</v>
      </c>
      <c r="D13" s="72">
        <v>1</v>
      </c>
      <c r="E13" s="72">
        <f>E11/D11</f>
        <v>3.3238404452690173</v>
      </c>
      <c r="F13" s="72"/>
      <c r="G13" s="59"/>
      <c r="H13" s="60"/>
      <c r="I13" s="60"/>
      <c r="AMI13"/>
    </row>
    <row r="14" spans="1:1023" s="73" customFormat="1" ht="31.5">
      <c r="A14" s="56" t="s">
        <v>334</v>
      </c>
      <c r="B14" s="74"/>
      <c r="C14" s="75">
        <f>C12*100/C3</f>
        <v>25.67792207792208</v>
      </c>
      <c r="D14" s="75">
        <f t="shared" ref="D14:F14" si="3">D12*100/D3</f>
        <v>27.291139240506322</v>
      </c>
      <c r="E14" s="75">
        <f t="shared" si="3"/>
        <v>21.39164179104478</v>
      </c>
      <c r="F14" s="75">
        <f t="shared" si="3"/>
        <v>24.803404255319144</v>
      </c>
      <c r="G14" s="59"/>
      <c r="H14" s="60"/>
      <c r="I14" s="60"/>
      <c r="AMI14"/>
    </row>
    <row r="17" spans="1:1023" s="1" customFormat="1" ht="15">
      <c r="A17" s="239" t="s">
        <v>337</v>
      </c>
      <c r="B17" s="239" t="s">
        <v>336</v>
      </c>
      <c r="C17" s="241" t="s">
        <v>2</v>
      </c>
      <c r="D17" s="241"/>
      <c r="E17" s="241"/>
      <c r="F17" s="241" t="s">
        <v>3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2"/>
      <c r="V17" s="2"/>
    </row>
    <row r="18" spans="1:1023" s="1" customFormat="1" ht="28.5">
      <c r="A18" s="240"/>
      <c r="B18" s="240"/>
      <c r="C18" s="65" t="s">
        <v>8</v>
      </c>
      <c r="D18" s="65" t="s">
        <v>9</v>
      </c>
      <c r="E18" s="65" t="s">
        <v>10</v>
      </c>
      <c r="F18" s="242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"/>
      <c r="V18" s="2"/>
    </row>
    <row r="19" spans="1:1023" s="70" customFormat="1" ht="15">
      <c r="A19" s="66" t="s">
        <v>310</v>
      </c>
      <c r="B19" s="67">
        <v>8215</v>
      </c>
      <c r="C19" s="71">
        <f>ОБЕДЫ!C131</f>
        <v>264.50666666666666</v>
      </c>
      <c r="D19" s="71">
        <f>ОБЕДЫ!D131</f>
        <v>265.04500000000002</v>
      </c>
      <c r="E19" s="71">
        <f>ОБЕДЫ!E131</f>
        <v>1067.9199999999998</v>
      </c>
      <c r="F19" s="71">
        <f>ОБЕДЫ!F131</f>
        <v>7640.454999999999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69"/>
    </row>
    <row r="20" spans="1:1023" s="70" customFormat="1" ht="30">
      <c r="A20" s="66" t="s">
        <v>311</v>
      </c>
      <c r="B20" s="67">
        <f>B19/10</f>
        <v>821.5</v>
      </c>
      <c r="C20" s="71">
        <f>C19/10</f>
        <v>26.450666666666667</v>
      </c>
      <c r="D20" s="71">
        <f t="shared" ref="D20:F20" si="4">D19/10</f>
        <v>26.5045</v>
      </c>
      <c r="E20" s="71">
        <f t="shared" si="4"/>
        <v>106.79199999999999</v>
      </c>
      <c r="F20" s="71">
        <f t="shared" si="4"/>
        <v>764.04549999999995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9"/>
      <c r="V20" s="69"/>
    </row>
    <row r="21" spans="1:1023" s="73" customFormat="1" ht="15.75">
      <c r="A21" s="49" t="s">
        <v>333</v>
      </c>
      <c r="B21" s="57"/>
      <c r="C21" s="57">
        <v>1</v>
      </c>
      <c r="D21" s="72">
        <v>1</v>
      </c>
      <c r="E21" s="72">
        <f>E19/D19</f>
        <v>4.0292025882397322</v>
      </c>
      <c r="F21" s="72"/>
      <c r="G21" s="59"/>
      <c r="H21" s="60"/>
      <c r="I21" s="60"/>
      <c r="AMI21"/>
    </row>
    <row r="22" spans="1:1023" s="73" customFormat="1" ht="31.5">
      <c r="A22" s="56" t="s">
        <v>334</v>
      </c>
      <c r="B22" s="74"/>
      <c r="C22" s="75">
        <f>C20*100/C3</f>
        <v>34.351515151515152</v>
      </c>
      <c r="D22" s="75">
        <f t="shared" ref="D22:F22" si="5">D20*100/D3</f>
        <v>33.549999999999997</v>
      </c>
      <c r="E22" s="75">
        <f t="shared" si="5"/>
        <v>31.878208955223876</v>
      </c>
      <c r="F22" s="75">
        <f t="shared" si="5"/>
        <v>32.512574468085099</v>
      </c>
      <c r="G22" s="59"/>
      <c r="H22" s="60"/>
      <c r="I22" s="60"/>
      <c r="AMI22"/>
    </row>
    <row r="24" spans="1:1023" s="1" customFormat="1" ht="57">
      <c r="A24" s="76" t="s">
        <v>338</v>
      </c>
      <c r="B24" s="76" t="s">
        <v>336</v>
      </c>
      <c r="C24" s="243" t="s">
        <v>2</v>
      </c>
      <c r="D24" s="244"/>
      <c r="E24" s="245"/>
      <c r="F24" s="77" t="s">
        <v>3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2"/>
      <c r="V24" s="2"/>
    </row>
    <row r="25" spans="1:1023" s="1" customFormat="1" ht="28.5">
      <c r="A25" s="78"/>
      <c r="B25" s="78"/>
      <c r="C25" s="65" t="s">
        <v>8</v>
      </c>
      <c r="D25" s="65" t="s">
        <v>9</v>
      </c>
      <c r="E25" s="65" t="s">
        <v>10</v>
      </c>
      <c r="F25" s="65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2"/>
      <c r="V25" s="2"/>
    </row>
    <row r="26" spans="1:1023" s="70" customFormat="1" ht="15">
      <c r="A26" s="66" t="s">
        <v>310</v>
      </c>
      <c r="B26" s="67">
        <v>3575</v>
      </c>
      <c r="C26" s="71">
        <f>ПОЛДНИКИ!C90</f>
        <v>111.92095238095239</v>
      </c>
      <c r="D26" s="71">
        <f>ПОЛДНИКИ!D90</f>
        <v>120.18380952380954</v>
      </c>
      <c r="E26" s="71">
        <f>ПОЛДНИКИ!E90</f>
        <v>439.50523809523804</v>
      </c>
      <c r="F26" s="71">
        <f>ПОЛДНИКИ!F90</f>
        <v>3508.2723809523814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9"/>
      <c r="V26" s="69"/>
    </row>
    <row r="27" spans="1:1023" s="70" customFormat="1" ht="30">
      <c r="A27" s="66" t="s">
        <v>311</v>
      </c>
      <c r="B27" s="67">
        <f>B26/10</f>
        <v>357.5</v>
      </c>
      <c r="C27" s="71">
        <f>C26/10</f>
        <v>11.192095238095238</v>
      </c>
      <c r="D27" s="71">
        <f t="shared" ref="D27:F27" si="6">D26/10</f>
        <v>12.018380952380955</v>
      </c>
      <c r="E27" s="71">
        <f t="shared" si="6"/>
        <v>43.950523809523801</v>
      </c>
      <c r="F27" s="71">
        <f t="shared" si="6"/>
        <v>350.82723809523816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9"/>
      <c r="V27" s="69"/>
    </row>
    <row r="28" spans="1:1023" s="73" customFormat="1" ht="15.75">
      <c r="A28" s="49" t="s">
        <v>333</v>
      </c>
      <c r="B28" s="57"/>
      <c r="C28" s="57">
        <v>1</v>
      </c>
      <c r="D28" s="72">
        <v>1</v>
      </c>
      <c r="E28" s="72">
        <f>E26/D26</f>
        <v>3.6569421441759835</v>
      </c>
      <c r="F28" s="72"/>
      <c r="G28" s="59"/>
      <c r="H28" s="60"/>
      <c r="I28" s="60"/>
      <c r="AMI28"/>
    </row>
    <row r="29" spans="1:1023" s="73" customFormat="1" ht="31.5">
      <c r="A29" s="56" t="s">
        <v>334</v>
      </c>
      <c r="B29" s="74"/>
      <c r="C29" s="75">
        <f>C27*100/C3</f>
        <v>14.535188620902906</v>
      </c>
      <c r="D29" s="75">
        <f t="shared" ref="D29:F29" si="7">D27*100/D3</f>
        <v>15.213140446051842</v>
      </c>
      <c r="E29" s="75">
        <f t="shared" si="7"/>
        <v>13.119559346126508</v>
      </c>
      <c r="F29" s="75">
        <f t="shared" si="7"/>
        <v>14.928818642350558</v>
      </c>
      <c r="G29" s="59"/>
      <c r="H29" s="60"/>
      <c r="I29" s="60"/>
      <c r="AMI29"/>
    </row>
  </sheetData>
  <mergeCells count="11">
    <mergeCell ref="C1:E1"/>
    <mergeCell ref="F1:F2"/>
    <mergeCell ref="A9:A10"/>
    <mergeCell ref="B9:B10"/>
    <mergeCell ref="C9:E9"/>
    <mergeCell ref="F9:F10"/>
    <mergeCell ref="A17:A18"/>
    <mergeCell ref="B17:B18"/>
    <mergeCell ref="C17:E17"/>
    <mergeCell ref="F17:F18"/>
    <mergeCell ref="C24:E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H84"/>
  <sheetViews>
    <sheetView topLeftCell="A43" workbookViewId="0">
      <selection activeCell="B22" sqref="B22"/>
    </sheetView>
  </sheetViews>
  <sheetFormatPr defaultColWidth="9.1640625" defaultRowHeight="15"/>
  <cols>
    <col min="1" max="1" width="9.1640625" style="79"/>
    <col min="2" max="2" width="66" style="39" customWidth="1"/>
    <col min="3" max="16384" width="9.1640625" style="43"/>
  </cols>
  <sheetData>
    <row r="1" spans="1:1022" s="80" customFormat="1" ht="12.75">
      <c r="A1" s="85"/>
      <c r="B1" s="255" t="s">
        <v>339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AME1" s="81"/>
      <c r="AMF1" s="81"/>
      <c r="AMG1" s="81"/>
      <c r="AMH1" s="81"/>
    </row>
    <row r="2" spans="1:1022" s="80" customFormat="1">
      <c r="A2" s="85"/>
      <c r="B2" s="256" t="s">
        <v>340</v>
      </c>
      <c r="C2" s="256"/>
      <c r="D2" s="82"/>
      <c r="E2" s="83"/>
      <c r="F2" s="83"/>
      <c r="G2" s="83"/>
      <c r="H2" s="83"/>
      <c r="I2" s="83"/>
      <c r="J2" s="83"/>
      <c r="K2" s="83"/>
      <c r="L2" s="83"/>
      <c r="AME2" s="81"/>
      <c r="AMF2" s="81"/>
      <c r="AMG2" s="81"/>
      <c r="AMH2" s="81"/>
    </row>
    <row r="3" spans="1:1022" s="80" customFormat="1">
      <c r="A3" s="85"/>
      <c r="B3" s="257" t="s">
        <v>341</v>
      </c>
      <c r="C3" s="257"/>
      <c r="D3" s="257"/>
      <c r="E3" s="83"/>
      <c r="F3" s="83"/>
      <c r="G3" s="83"/>
      <c r="H3" s="83"/>
      <c r="I3" s="83"/>
      <c r="J3" s="83"/>
      <c r="K3" s="83"/>
      <c r="L3" s="83"/>
      <c r="AME3" s="81"/>
      <c r="AMF3" s="81"/>
      <c r="AMG3" s="81"/>
      <c r="AMH3" s="81"/>
    </row>
    <row r="4" spans="1:1022" s="84" customFormat="1" ht="12.75" customHeight="1">
      <c r="A4" s="85"/>
      <c r="B4" s="258" t="s">
        <v>342</v>
      </c>
      <c r="C4" s="258" t="s">
        <v>343</v>
      </c>
      <c r="D4" s="258"/>
      <c r="E4" s="258"/>
      <c r="F4" s="258"/>
      <c r="G4" s="258"/>
      <c r="H4" s="258"/>
      <c r="I4" s="258"/>
      <c r="J4" s="258"/>
      <c r="K4" s="258"/>
      <c r="L4" s="258"/>
      <c r="AME4" s="81"/>
      <c r="AMF4" s="81"/>
      <c r="AMG4" s="81"/>
      <c r="AMH4" s="81"/>
    </row>
    <row r="5" spans="1:1022" s="84" customFormat="1" ht="12.75">
      <c r="A5" s="85"/>
      <c r="B5" s="258"/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  <c r="L5" s="86">
        <v>10</v>
      </c>
      <c r="AME5" s="81"/>
      <c r="AMF5" s="81"/>
      <c r="AMG5" s="81"/>
      <c r="AMH5" s="81"/>
    </row>
    <row r="6" spans="1:1022" s="88" customFormat="1" ht="13.35" customHeight="1">
      <c r="A6" s="249" t="s">
        <v>344</v>
      </c>
      <c r="B6" s="251" t="s">
        <v>0</v>
      </c>
      <c r="C6" s="253"/>
      <c r="D6" s="87"/>
      <c r="E6" s="87"/>
      <c r="F6" s="87"/>
      <c r="G6" s="87"/>
      <c r="H6" s="87"/>
      <c r="I6" s="87"/>
      <c r="J6" s="87"/>
      <c r="K6" s="87"/>
      <c r="L6" s="87"/>
    </row>
    <row r="7" spans="1:1022" s="88" customFormat="1" ht="26.65" customHeight="1">
      <c r="A7" s="250"/>
      <c r="B7" s="252"/>
      <c r="C7" s="254"/>
      <c r="D7" s="91"/>
      <c r="E7" s="91"/>
      <c r="F7" s="91"/>
      <c r="G7" s="91"/>
      <c r="H7" s="91"/>
      <c r="I7" s="91"/>
      <c r="J7" s="91"/>
      <c r="K7" s="91"/>
      <c r="L7" s="91"/>
    </row>
    <row r="8" spans="1:1022">
      <c r="A8" s="93">
        <v>1</v>
      </c>
      <c r="B8" s="92" t="s">
        <v>29</v>
      </c>
      <c r="C8" s="89" t="s">
        <v>345</v>
      </c>
      <c r="D8" s="90"/>
      <c r="E8" s="90"/>
      <c r="F8" s="90"/>
      <c r="G8" s="90"/>
      <c r="H8" s="90"/>
      <c r="I8" s="90"/>
      <c r="J8" s="90"/>
      <c r="K8" s="90"/>
      <c r="L8" s="90"/>
    </row>
    <row r="9" spans="1:1022">
      <c r="A9" s="93">
        <v>1</v>
      </c>
      <c r="B9" s="92" t="s">
        <v>44</v>
      </c>
      <c r="C9" s="89" t="s">
        <v>345</v>
      </c>
      <c r="D9" s="90"/>
      <c r="E9" s="90"/>
      <c r="F9" s="90"/>
      <c r="G9" s="90"/>
      <c r="H9" s="90"/>
      <c r="I9" s="90"/>
      <c r="J9" s="90"/>
      <c r="K9" s="90"/>
      <c r="L9" s="90"/>
    </row>
    <row r="10" spans="1:1022">
      <c r="A10" s="93">
        <v>1</v>
      </c>
      <c r="B10" s="92" t="s">
        <v>42</v>
      </c>
      <c r="C10" s="89" t="s">
        <v>345</v>
      </c>
      <c r="D10" s="90"/>
      <c r="E10" s="90"/>
      <c r="F10" s="90"/>
      <c r="G10" s="90"/>
      <c r="H10" s="89" t="s">
        <v>345</v>
      </c>
      <c r="I10" s="90"/>
      <c r="J10" s="90"/>
      <c r="K10" s="90"/>
      <c r="L10" s="90"/>
    </row>
    <row r="11" spans="1:1022">
      <c r="A11" s="93">
        <v>1</v>
      </c>
      <c r="B11" s="92" t="s">
        <v>26</v>
      </c>
      <c r="C11" s="89" t="s">
        <v>345</v>
      </c>
      <c r="D11" s="90"/>
      <c r="E11" s="90"/>
      <c r="F11" s="90"/>
      <c r="G11" s="90"/>
      <c r="H11" s="90"/>
      <c r="I11" s="90"/>
      <c r="J11" s="90"/>
      <c r="K11" s="90"/>
      <c r="L11" s="90"/>
    </row>
    <row r="12" spans="1:1022">
      <c r="A12" s="93">
        <v>1</v>
      </c>
      <c r="B12" s="92" t="s">
        <v>46</v>
      </c>
      <c r="C12" s="89" t="s">
        <v>345</v>
      </c>
      <c r="D12" s="90"/>
      <c r="E12" s="90"/>
      <c r="F12" s="90"/>
      <c r="G12" s="90"/>
      <c r="H12" s="90"/>
      <c r="I12" s="90"/>
      <c r="J12" s="89" t="s">
        <v>345</v>
      </c>
      <c r="K12" s="90"/>
      <c r="L12" s="90"/>
    </row>
    <row r="13" spans="1:1022">
      <c r="A13" s="93">
        <v>1</v>
      </c>
      <c r="B13" s="92" t="s">
        <v>32</v>
      </c>
      <c r="C13" s="89" t="s">
        <v>345</v>
      </c>
      <c r="D13" s="90"/>
      <c r="E13" s="89" t="s">
        <v>345</v>
      </c>
      <c r="F13" s="90"/>
      <c r="G13" s="90"/>
      <c r="H13" s="90"/>
      <c r="I13" s="90"/>
      <c r="J13" s="90"/>
      <c r="K13" s="90"/>
      <c r="L13" s="90"/>
    </row>
    <row r="14" spans="1:1022">
      <c r="A14" s="93">
        <v>1</v>
      </c>
      <c r="B14" s="92" t="s">
        <v>400</v>
      </c>
      <c r="C14" s="89"/>
      <c r="D14" s="89" t="s">
        <v>345</v>
      </c>
      <c r="E14" s="127" t="s">
        <v>345</v>
      </c>
      <c r="F14" s="90"/>
      <c r="G14" s="89" t="s">
        <v>345</v>
      </c>
      <c r="H14" s="90"/>
      <c r="I14" s="90"/>
      <c r="J14" s="90"/>
      <c r="K14" s="127" t="s">
        <v>345</v>
      </c>
      <c r="L14" s="90"/>
    </row>
    <row r="15" spans="1:1022">
      <c r="A15" s="93">
        <v>1</v>
      </c>
      <c r="B15" s="92" t="s">
        <v>401</v>
      </c>
      <c r="C15" s="89" t="s">
        <v>345</v>
      </c>
      <c r="D15" s="127" t="s">
        <v>345</v>
      </c>
      <c r="E15" s="90"/>
      <c r="F15" s="90"/>
      <c r="G15" s="90"/>
      <c r="H15" s="90"/>
      <c r="I15" s="127" t="s">
        <v>345</v>
      </c>
      <c r="J15" s="90"/>
      <c r="K15" s="127"/>
      <c r="L15" s="127" t="s">
        <v>345</v>
      </c>
    </row>
    <row r="16" spans="1:1022">
      <c r="A16" s="93">
        <v>1</v>
      </c>
      <c r="B16" s="92" t="s">
        <v>50</v>
      </c>
      <c r="C16" s="89" t="s">
        <v>345</v>
      </c>
      <c r="D16" s="90"/>
      <c r="E16" s="90"/>
      <c r="F16" s="90"/>
      <c r="G16" s="90"/>
      <c r="H16" s="90"/>
      <c r="I16" s="90"/>
      <c r="J16" s="90"/>
      <c r="K16" s="90"/>
      <c r="L16" s="90"/>
    </row>
    <row r="17" spans="1:12">
      <c r="A17" s="93">
        <v>1</v>
      </c>
      <c r="B17" s="92" t="s">
        <v>62</v>
      </c>
      <c r="C17" s="89" t="s">
        <v>345</v>
      </c>
      <c r="D17" s="90"/>
      <c r="E17" s="89" t="s">
        <v>345</v>
      </c>
      <c r="F17" s="90"/>
      <c r="G17" s="90"/>
      <c r="H17" s="90"/>
      <c r="I17" s="90"/>
      <c r="J17" s="90"/>
      <c r="K17" s="90"/>
      <c r="L17" s="90"/>
    </row>
    <row r="18" spans="1:12">
      <c r="A18" s="93">
        <v>1</v>
      </c>
      <c r="B18" s="92" t="s">
        <v>52</v>
      </c>
      <c r="C18" s="89" t="s">
        <v>345</v>
      </c>
      <c r="D18" s="90"/>
      <c r="E18" s="90"/>
      <c r="F18" s="90"/>
      <c r="G18" s="89" t="s">
        <v>345</v>
      </c>
      <c r="H18" s="90"/>
      <c r="I18" s="90"/>
      <c r="J18" s="90"/>
      <c r="K18" s="90"/>
      <c r="L18" s="89" t="s">
        <v>345</v>
      </c>
    </row>
    <row r="19" spans="1:12">
      <c r="A19" s="93">
        <v>1</v>
      </c>
      <c r="B19" s="92" t="s">
        <v>40</v>
      </c>
      <c r="C19" s="89" t="s">
        <v>345</v>
      </c>
      <c r="D19" s="90"/>
      <c r="E19" s="90"/>
      <c r="F19" s="90"/>
      <c r="G19" s="90"/>
      <c r="H19" s="90"/>
      <c r="I19" s="90"/>
      <c r="J19" s="90"/>
      <c r="K19" s="90"/>
      <c r="L19" s="90"/>
    </row>
    <row r="20" spans="1:12">
      <c r="A20" s="93">
        <v>1</v>
      </c>
      <c r="B20" s="92" t="s">
        <v>34</v>
      </c>
      <c r="C20" s="89" t="s">
        <v>345</v>
      </c>
      <c r="D20" s="90"/>
      <c r="E20" s="89" t="s">
        <v>345</v>
      </c>
      <c r="F20" s="90"/>
      <c r="G20" s="89" t="s">
        <v>345</v>
      </c>
      <c r="H20" s="89" t="s">
        <v>345</v>
      </c>
      <c r="I20" s="90"/>
      <c r="J20" s="89" t="s">
        <v>345</v>
      </c>
      <c r="K20" s="89" t="s">
        <v>345</v>
      </c>
      <c r="L20" s="89"/>
    </row>
    <row r="21" spans="1:12">
      <c r="A21" s="93">
        <v>2</v>
      </c>
      <c r="B21" s="92" t="s">
        <v>63</v>
      </c>
      <c r="C21" s="89"/>
      <c r="D21" s="89" t="s">
        <v>345</v>
      </c>
      <c r="E21" s="90"/>
      <c r="F21" s="90"/>
      <c r="G21" s="90"/>
      <c r="H21" s="90"/>
      <c r="I21" s="90"/>
      <c r="J21" s="90"/>
      <c r="K21" s="90"/>
      <c r="L21" s="90"/>
    </row>
    <row r="22" spans="1:12" ht="30">
      <c r="A22" s="93">
        <v>2</v>
      </c>
      <c r="B22" s="92" t="s">
        <v>69</v>
      </c>
      <c r="C22" s="90"/>
      <c r="D22" s="89" t="s">
        <v>345</v>
      </c>
      <c r="E22" s="90"/>
      <c r="F22" s="90"/>
      <c r="G22" s="90"/>
      <c r="H22" s="90"/>
      <c r="I22" s="90"/>
      <c r="J22" s="90"/>
      <c r="K22" s="90"/>
      <c r="L22" s="90"/>
    </row>
    <row r="23" spans="1:12">
      <c r="A23" s="93">
        <v>2</v>
      </c>
      <c r="B23" s="92" t="s">
        <v>67</v>
      </c>
      <c r="C23" s="90"/>
      <c r="D23" s="89" t="s">
        <v>345</v>
      </c>
      <c r="E23" s="90"/>
      <c r="F23" s="89" t="s">
        <v>345</v>
      </c>
      <c r="G23" s="90"/>
      <c r="H23" s="89" t="s">
        <v>345</v>
      </c>
      <c r="I23" s="90"/>
      <c r="J23" s="90"/>
      <c r="K23" s="90"/>
      <c r="L23" s="89" t="s">
        <v>345</v>
      </c>
    </row>
    <row r="24" spans="1:12">
      <c r="A24" s="93">
        <v>2</v>
      </c>
      <c r="B24" s="92" t="s">
        <v>56</v>
      </c>
      <c r="C24" s="90"/>
      <c r="D24" s="89" t="s">
        <v>345</v>
      </c>
      <c r="E24" s="90"/>
      <c r="F24" s="90"/>
      <c r="G24" s="90"/>
      <c r="H24" s="90"/>
      <c r="I24" s="90"/>
      <c r="J24" s="90"/>
      <c r="K24" s="90"/>
      <c r="L24" s="90"/>
    </row>
    <row r="25" spans="1:12">
      <c r="A25" s="93">
        <v>2</v>
      </c>
      <c r="B25" s="92" t="s">
        <v>65</v>
      </c>
      <c r="C25" s="90"/>
      <c r="D25" s="89" t="s">
        <v>345</v>
      </c>
      <c r="E25" s="90"/>
      <c r="F25" s="90"/>
      <c r="G25" s="90"/>
      <c r="H25" s="90"/>
      <c r="I25" s="89" t="s">
        <v>345</v>
      </c>
      <c r="J25" s="90"/>
      <c r="K25" s="90"/>
      <c r="L25" s="90"/>
    </row>
    <row r="26" spans="1:12">
      <c r="A26" s="93">
        <v>2</v>
      </c>
      <c r="B26" s="92" t="s">
        <v>59</v>
      </c>
      <c r="C26" s="90"/>
      <c r="D26" s="89" t="s">
        <v>345</v>
      </c>
      <c r="E26" s="90"/>
      <c r="F26" s="90"/>
      <c r="G26" s="90"/>
      <c r="H26" s="90"/>
      <c r="I26" s="90"/>
      <c r="J26" s="90"/>
      <c r="K26" s="90"/>
      <c r="L26" s="90"/>
    </row>
    <row r="27" spans="1:12">
      <c r="A27" s="93">
        <v>2</v>
      </c>
      <c r="B27" s="92" t="s">
        <v>71</v>
      </c>
      <c r="C27" s="90"/>
      <c r="D27" s="89" t="s">
        <v>345</v>
      </c>
      <c r="E27" s="90"/>
      <c r="F27" s="90"/>
      <c r="G27" s="90"/>
      <c r="H27" s="90"/>
      <c r="I27" s="90"/>
      <c r="J27" s="90"/>
      <c r="K27" s="90"/>
      <c r="L27" s="90"/>
    </row>
    <row r="28" spans="1:12" ht="30">
      <c r="A28" s="93">
        <v>3</v>
      </c>
      <c r="B28" s="92" t="s">
        <v>86</v>
      </c>
      <c r="C28" s="90"/>
      <c r="D28" s="89"/>
      <c r="E28" s="89" t="s">
        <v>345</v>
      </c>
      <c r="F28" s="90"/>
      <c r="G28" s="90"/>
      <c r="H28" s="90"/>
      <c r="I28" s="90"/>
      <c r="J28" s="90"/>
      <c r="K28" s="90"/>
      <c r="L28" s="90"/>
    </row>
    <row r="29" spans="1:12" ht="12.75">
      <c r="A29" s="93">
        <v>3</v>
      </c>
      <c r="B29" s="10" t="s">
        <v>392</v>
      </c>
      <c r="C29" s="90"/>
      <c r="D29" s="126"/>
      <c r="E29" s="126" t="s">
        <v>345</v>
      </c>
      <c r="F29" s="90"/>
      <c r="G29" s="90"/>
      <c r="H29" s="90"/>
      <c r="I29" s="90"/>
      <c r="J29" s="90"/>
      <c r="K29" s="90"/>
      <c r="L29" s="90"/>
    </row>
    <row r="30" spans="1:12" ht="12.75">
      <c r="A30" s="93">
        <v>3</v>
      </c>
      <c r="B30" s="10" t="s">
        <v>393</v>
      </c>
      <c r="C30" s="90"/>
      <c r="D30" s="89"/>
      <c r="E30" s="89" t="s">
        <v>345</v>
      </c>
      <c r="F30" s="90"/>
      <c r="G30" s="90"/>
      <c r="H30" s="90"/>
      <c r="I30" s="90"/>
      <c r="J30" s="90"/>
      <c r="K30" s="90"/>
      <c r="L30" s="90"/>
    </row>
    <row r="31" spans="1:12">
      <c r="A31" s="93">
        <v>3</v>
      </c>
      <c r="B31" s="92" t="s">
        <v>75</v>
      </c>
      <c r="C31" s="90"/>
      <c r="D31" s="90"/>
      <c r="E31" s="89" t="s">
        <v>345</v>
      </c>
      <c r="F31" s="90"/>
      <c r="G31" s="90"/>
      <c r="H31" s="90"/>
      <c r="I31" s="89" t="s">
        <v>345</v>
      </c>
      <c r="J31" s="90"/>
      <c r="K31" s="89" t="s">
        <v>345</v>
      </c>
      <c r="L31" s="90"/>
    </row>
    <row r="32" spans="1:12">
      <c r="A32" s="93">
        <v>3</v>
      </c>
      <c r="B32" s="92" t="s">
        <v>82</v>
      </c>
      <c r="C32" s="90"/>
      <c r="D32" s="90"/>
      <c r="E32" s="89" t="s">
        <v>345</v>
      </c>
      <c r="F32" s="90"/>
      <c r="G32" s="90"/>
      <c r="H32" s="89" t="s">
        <v>345</v>
      </c>
      <c r="I32" s="90"/>
      <c r="J32" s="90"/>
      <c r="K32" s="90"/>
      <c r="L32" s="90"/>
    </row>
    <row r="33" spans="1:12">
      <c r="A33" s="93">
        <v>3</v>
      </c>
      <c r="B33" s="92" t="s">
        <v>80</v>
      </c>
      <c r="C33" s="90"/>
      <c r="D33" s="90"/>
      <c r="E33" s="89" t="s">
        <v>345</v>
      </c>
      <c r="F33" s="90"/>
      <c r="G33" s="90"/>
      <c r="H33" s="89" t="s">
        <v>345</v>
      </c>
      <c r="I33" s="90"/>
      <c r="J33" s="90"/>
      <c r="K33" s="90"/>
      <c r="L33" s="90"/>
    </row>
    <row r="34" spans="1:12">
      <c r="A34" s="93">
        <v>3</v>
      </c>
      <c r="B34" s="92" t="s">
        <v>85</v>
      </c>
      <c r="C34" s="90"/>
      <c r="D34" s="90"/>
      <c r="E34" s="89" t="s">
        <v>345</v>
      </c>
      <c r="F34" s="90"/>
      <c r="G34" s="90"/>
      <c r="H34" s="90"/>
      <c r="I34" s="90"/>
      <c r="J34" s="89" t="s">
        <v>345</v>
      </c>
      <c r="K34" s="90"/>
      <c r="L34" s="90"/>
    </row>
    <row r="35" spans="1:12">
      <c r="A35" s="93">
        <v>3</v>
      </c>
      <c r="B35" s="92" t="s">
        <v>78</v>
      </c>
      <c r="C35" s="90"/>
      <c r="D35" s="90"/>
      <c r="E35" s="89" t="s">
        <v>345</v>
      </c>
      <c r="F35" s="90"/>
      <c r="G35" s="90"/>
      <c r="H35" s="90"/>
      <c r="I35" s="90"/>
      <c r="J35" s="90"/>
      <c r="K35" s="90"/>
      <c r="L35" s="90"/>
    </row>
    <row r="36" spans="1:12">
      <c r="A36" s="93">
        <v>4</v>
      </c>
      <c r="B36" s="92" t="s">
        <v>126</v>
      </c>
      <c r="C36" s="90"/>
      <c r="D36" s="90"/>
      <c r="E36" s="90"/>
      <c r="F36" s="89" t="s">
        <v>345</v>
      </c>
      <c r="G36" s="90"/>
      <c r="H36" s="90"/>
      <c r="I36" s="90"/>
      <c r="J36" s="90"/>
      <c r="K36" s="90"/>
      <c r="L36" s="90"/>
    </row>
    <row r="37" spans="1:12" ht="30">
      <c r="A37" s="93">
        <v>4</v>
      </c>
      <c r="B37" s="92" t="s">
        <v>133</v>
      </c>
      <c r="C37" s="90"/>
      <c r="D37" s="90"/>
      <c r="E37" s="90"/>
      <c r="F37" s="89" t="s">
        <v>345</v>
      </c>
      <c r="G37" s="90"/>
      <c r="H37" s="90"/>
      <c r="I37" s="90"/>
      <c r="J37" s="90"/>
      <c r="K37" s="90"/>
      <c r="L37" s="90"/>
    </row>
    <row r="38" spans="1:12">
      <c r="A38" s="93">
        <v>4</v>
      </c>
      <c r="B38" s="92" t="s">
        <v>128</v>
      </c>
      <c r="C38" s="90"/>
      <c r="D38" s="90"/>
      <c r="E38" s="90"/>
      <c r="F38" s="89" t="s">
        <v>345</v>
      </c>
      <c r="G38" s="90"/>
      <c r="H38" s="89" t="s">
        <v>345</v>
      </c>
      <c r="I38" s="90"/>
      <c r="J38" s="89" t="s">
        <v>345</v>
      </c>
      <c r="K38" s="90"/>
      <c r="L38" s="90"/>
    </row>
    <row r="39" spans="1:12">
      <c r="A39" s="93">
        <v>4</v>
      </c>
      <c r="B39" s="92" t="s">
        <v>131</v>
      </c>
      <c r="C39" s="90"/>
      <c r="D39" s="90"/>
      <c r="E39" s="90"/>
      <c r="F39" s="89" t="s">
        <v>345</v>
      </c>
      <c r="G39" s="90"/>
      <c r="H39" s="90"/>
      <c r="I39" s="90"/>
      <c r="J39" s="89" t="s">
        <v>345</v>
      </c>
      <c r="K39" s="90"/>
      <c r="L39" s="90"/>
    </row>
    <row r="40" spans="1:12">
      <c r="A40" s="93">
        <v>4</v>
      </c>
      <c r="B40" s="92" t="s">
        <v>114</v>
      </c>
      <c r="C40" s="90"/>
      <c r="D40" s="90"/>
      <c r="E40" s="90"/>
      <c r="F40" s="89" t="s">
        <v>345</v>
      </c>
      <c r="G40" s="90"/>
      <c r="H40" s="90"/>
      <c r="I40" s="90"/>
      <c r="J40" s="90"/>
      <c r="K40" s="90"/>
      <c r="L40" s="90"/>
    </row>
    <row r="41" spans="1:12">
      <c r="A41" s="93">
        <v>4</v>
      </c>
      <c r="B41" s="92" t="s">
        <v>121</v>
      </c>
      <c r="C41" s="90"/>
      <c r="D41" s="90"/>
      <c r="E41" s="90"/>
      <c r="F41" s="89" t="s">
        <v>345</v>
      </c>
      <c r="G41" s="90"/>
      <c r="H41" s="90"/>
      <c r="I41" s="90"/>
      <c r="J41" s="90"/>
      <c r="K41" s="90"/>
      <c r="L41" s="90"/>
    </row>
    <row r="42" spans="1:12">
      <c r="A42" s="93">
        <v>4</v>
      </c>
      <c r="B42" s="92" t="s">
        <v>124</v>
      </c>
      <c r="C42" s="90"/>
      <c r="D42" s="90"/>
      <c r="E42" s="90"/>
      <c r="F42" s="89" t="s">
        <v>345</v>
      </c>
      <c r="G42" s="90"/>
      <c r="H42" s="90"/>
      <c r="I42" s="90"/>
      <c r="J42" s="90"/>
      <c r="K42" s="90"/>
      <c r="L42" s="90"/>
    </row>
    <row r="43" spans="1:12">
      <c r="A43" s="93">
        <v>4</v>
      </c>
      <c r="B43" s="92" t="s">
        <v>136</v>
      </c>
      <c r="C43" s="90"/>
      <c r="D43" s="90"/>
      <c r="E43" s="90"/>
      <c r="F43" s="89" t="s">
        <v>345</v>
      </c>
      <c r="G43" s="90"/>
      <c r="H43" s="90"/>
      <c r="I43" s="90"/>
      <c r="J43" s="90"/>
      <c r="K43" s="90"/>
      <c r="L43" s="90"/>
    </row>
    <row r="44" spans="1:12">
      <c r="A44" s="93">
        <v>5</v>
      </c>
      <c r="B44" s="92" t="s">
        <v>139</v>
      </c>
      <c r="C44" s="90"/>
      <c r="D44" s="90"/>
      <c r="E44" s="90"/>
      <c r="F44" s="90"/>
      <c r="G44" s="89" t="s">
        <v>345</v>
      </c>
      <c r="H44" s="90"/>
      <c r="I44" s="90"/>
      <c r="J44" s="90"/>
      <c r="K44" s="90"/>
      <c r="L44" s="90"/>
    </row>
    <row r="45" spans="1:12">
      <c r="A45" s="93">
        <v>5</v>
      </c>
      <c r="B45" s="92" t="s">
        <v>157</v>
      </c>
      <c r="C45" s="90"/>
      <c r="D45" s="90"/>
      <c r="E45" s="90"/>
      <c r="F45" s="90"/>
      <c r="G45" s="89" t="s">
        <v>345</v>
      </c>
      <c r="H45" s="90"/>
      <c r="I45" s="90"/>
      <c r="J45" s="90"/>
      <c r="K45" s="89" t="s">
        <v>345</v>
      </c>
      <c r="L45" s="90"/>
    </row>
    <row r="46" spans="1:12">
      <c r="A46" s="93">
        <v>5</v>
      </c>
      <c r="B46" s="92" t="s">
        <v>143</v>
      </c>
      <c r="C46" s="90"/>
      <c r="D46" s="90"/>
      <c r="E46" s="90"/>
      <c r="F46" s="90"/>
      <c r="G46" s="89" t="s">
        <v>345</v>
      </c>
      <c r="H46" s="90"/>
      <c r="I46" s="89" t="s">
        <v>345</v>
      </c>
      <c r="J46" s="90"/>
      <c r="K46" s="90"/>
      <c r="L46" s="89" t="s">
        <v>345</v>
      </c>
    </row>
    <row r="47" spans="1:12">
      <c r="A47" s="93">
        <v>5</v>
      </c>
      <c r="B47" s="92" t="s">
        <v>149</v>
      </c>
      <c r="C47" s="90"/>
      <c r="D47" s="90"/>
      <c r="E47" s="90"/>
      <c r="F47" s="90"/>
      <c r="G47" s="89" t="s">
        <v>345</v>
      </c>
      <c r="H47" s="90"/>
      <c r="I47" s="90"/>
      <c r="J47" s="90"/>
      <c r="K47" s="90"/>
      <c r="L47" s="90"/>
    </row>
    <row r="48" spans="1:12">
      <c r="A48" s="93">
        <v>5</v>
      </c>
      <c r="B48" s="92" t="s">
        <v>155</v>
      </c>
      <c r="C48" s="90"/>
      <c r="D48" s="90"/>
      <c r="E48" s="90"/>
      <c r="F48" s="90"/>
      <c r="G48" s="89" t="s">
        <v>345</v>
      </c>
      <c r="H48" s="90"/>
      <c r="I48" s="90"/>
      <c r="J48" s="90"/>
      <c r="K48" s="90"/>
      <c r="L48" s="90"/>
    </row>
    <row r="49" spans="1:12">
      <c r="A49" s="93">
        <v>5</v>
      </c>
      <c r="B49" s="92" t="s">
        <v>141</v>
      </c>
      <c r="C49" s="90"/>
      <c r="D49" s="90"/>
      <c r="E49" s="90"/>
      <c r="F49" s="90"/>
      <c r="G49" s="89" t="s">
        <v>345</v>
      </c>
      <c r="H49" s="90"/>
      <c r="I49" s="90"/>
      <c r="J49" s="90"/>
      <c r="K49" s="90"/>
      <c r="L49" s="90"/>
    </row>
    <row r="50" spans="1:12">
      <c r="A50" s="93">
        <v>5</v>
      </c>
      <c r="B50" s="92" t="s">
        <v>147</v>
      </c>
      <c r="C50" s="90"/>
      <c r="D50" s="90"/>
      <c r="E50" s="90"/>
      <c r="F50" s="90"/>
      <c r="G50" s="89" t="s">
        <v>345</v>
      </c>
      <c r="H50" s="90"/>
      <c r="I50" s="90"/>
      <c r="J50" s="90"/>
      <c r="K50" s="90"/>
      <c r="L50" s="90"/>
    </row>
    <row r="51" spans="1:12" ht="30">
      <c r="A51" s="93">
        <v>5</v>
      </c>
      <c r="B51" s="92" t="s">
        <v>145</v>
      </c>
      <c r="C51" s="90"/>
      <c r="D51" s="90"/>
      <c r="E51" s="90"/>
      <c r="F51" s="89" t="s">
        <v>345</v>
      </c>
      <c r="G51" s="89" t="s">
        <v>345</v>
      </c>
      <c r="H51" s="90"/>
      <c r="I51" s="89" t="s">
        <v>345</v>
      </c>
      <c r="J51" s="90"/>
      <c r="K51" s="90"/>
      <c r="L51" s="90"/>
    </row>
    <row r="52" spans="1:12" ht="30">
      <c r="A52" s="93">
        <v>6</v>
      </c>
      <c r="B52" s="92" t="s">
        <v>159</v>
      </c>
      <c r="C52" s="90"/>
      <c r="D52" s="90"/>
      <c r="E52" s="90"/>
      <c r="F52" s="90"/>
      <c r="G52" s="90"/>
      <c r="H52" s="89" t="s">
        <v>345</v>
      </c>
      <c r="I52" s="90"/>
      <c r="J52" s="90"/>
      <c r="K52" s="90"/>
      <c r="L52" s="90"/>
    </row>
    <row r="53" spans="1:12">
      <c r="A53" s="93">
        <v>6</v>
      </c>
      <c r="B53" s="92" t="s">
        <v>165</v>
      </c>
      <c r="C53" s="90"/>
      <c r="D53" s="90"/>
      <c r="E53" s="90"/>
      <c r="F53" s="90"/>
      <c r="G53" s="90"/>
      <c r="H53" s="89" t="s">
        <v>345</v>
      </c>
      <c r="I53" s="90"/>
      <c r="J53" s="90"/>
      <c r="K53" s="90"/>
      <c r="L53" s="90"/>
    </row>
    <row r="54" spans="1:12">
      <c r="A54" s="93">
        <v>6</v>
      </c>
      <c r="B54" s="92" t="s">
        <v>168</v>
      </c>
      <c r="C54" s="90"/>
      <c r="D54" s="90"/>
      <c r="E54" s="90"/>
      <c r="F54" s="90"/>
      <c r="G54" s="90"/>
      <c r="H54" s="89" t="s">
        <v>345</v>
      </c>
      <c r="I54" s="90"/>
      <c r="J54" s="90"/>
      <c r="K54" s="90"/>
      <c r="L54" s="90"/>
    </row>
    <row r="55" spans="1:12">
      <c r="A55" s="93">
        <v>6</v>
      </c>
      <c r="B55" s="92" t="s">
        <v>172</v>
      </c>
      <c r="C55" s="90"/>
      <c r="D55" s="90"/>
      <c r="E55" s="90"/>
      <c r="F55" s="90"/>
      <c r="G55" s="90"/>
      <c r="H55" s="89" t="s">
        <v>345</v>
      </c>
      <c r="I55" s="90"/>
      <c r="J55" s="90"/>
      <c r="K55" s="90"/>
      <c r="L55" s="90"/>
    </row>
    <row r="56" spans="1:12">
      <c r="A56" s="93">
        <v>6</v>
      </c>
      <c r="B56" s="92" t="s">
        <v>163</v>
      </c>
      <c r="C56" s="90"/>
      <c r="D56" s="90"/>
      <c r="E56" s="90"/>
      <c r="F56" s="90"/>
      <c r="G56" s="90"/>
      <c r="H56" s="89" t="s">
        <v>345</v>
      </c>
      <c r="I56" s="89" t="s">
        <v>345</v>
      </c>
      <c r="J56" s="90"/>
      <c r="K56" s="90"/>
      <c r="L56" s="90"/>
    </row>
    <row r="57" spans="1:12">
      <c r="A57" s="93">
        <v>6</v>
      </c>
      <c r="B57" s="92" t="s">
        <v>161</v>
      </c>
      <c r="C57" s="90"/>
      <c r="D57" s="90"/>
      <c r="E57" s="90"/>
      <c r="F57" s="90"/>
      <c r="G57" s="90"/>
      <c r="H57" s="89" t="s">
        <v>345</v>
      </c>
      <c r="I57" s="90"/>
      <c r="J57" s="90"/>
      <c r="K57" s="90"/>
      <c r="L57" s="90"/>
    </row>
    <row r="58" spans="1:12" ht="30">
      <c r="A58" s="93">
        <v>7</v>
      </c>
      <c r="B58" s="92" t="s">
        <v>220</v>
      </c>
      <c r="C58" s="90"/>
      <c r="D58" s="90"/>
      <c r="E58" s="90"/>
      <c r="F58" s="90"/>
      <c r="G58" s="90"/>
      <c r="H58" s="90"/>
      <c r="I58" s="89" t="s">
        <v>345</v>
      </c>
      <c r="J58" s="90"/>
      <c r="K58" s="90"/>
      <c r="L58" s="90"/>
    </row>
    <row r="59" spans="1:12">
      <c r="A59" s="93">
        <v>7</v>
      </c>
      <c r="B59" s="92" t="s">
        <v>217</v>
      </c>
      <c r="C59" s="90"/>
      <c r="D59" s="90"/>
      <c r="E59" s="90"/>
      <c r="F59" s="90"/>
      <c r="G59" s="90"/>
      <c r="H59" s="90"/>
      <c r="I59" s="89" t="s">
        <v>345</v>
      </c>
      <c r="J59" s="90"/>
      <c r="K59" s="90"/>
      <c r="L59" s="90"/>
    </row>
    <row r="60" spans="1:12">
      <c r="A60" s="93">
        <v>7</v>
      </c>
      <c r="B60" s="92" t="s">
        <v>215</v>
      </c>
      <c r="C60" s="90"/>
      <c r="D60" s="90"/>
      <c r="E60" s="90"/>
      <c r="F60" s="90"/>
      <c r="G60" s="90"/>
      <c r="H60" s="90"/>
      <c r="I60" s="89" t="s">
        <v>345</v>
      </c>
      <c r="J60" s="90"/>
      <c r="K60" s="90"/>
      <c r="L60" s="90"/>
    </row>
    <row r="61" spans="1:12">
      <c r="A61" s="93">
        <v>7</v>
      </c>
      <c r="B61" s="92" t="s">
        <v>204</v>
      </c>
      <c r="C61" s="90"/>
      <c r="D61" s="90"/>
      <c r="E61" s="90"/>
      <c r="F61" s="90"/>
      <c r="G61" s="90"/>
      <c r="H61" s="90"/>
      <c r="I61" s="89" t="s">
        <v>345</v>
      </c>
      <c r="J61" s="90"/>
      <c r="K61" s="90"/>
      <c r="L61" s="90"/>
    </row>
    <row r="62" spans="1:12">
      <c r="A62" s="93">
        <v>8</v>
      </c>
      <c r="B62" s="92" t="s">
        <v>238</v>
      </c>
      <c r="C62" s="90"/>
      <c r="D62" s="90"/>
      <c r="E62" s="90"/>
      <c r="F62" s="90"/>
      <c r="G62" s="90"/>
      <c r="H62" s="90"/>
      <c r="I62" s="90"/>
      <c r="J62" s="89" t="s">
        <v>345</v>
      </c>
      <c r="K62" s="90"/>
      <c r="L62" s="90"/>
    </row>
    <row r="63" spans="1:12">
      <c r="A63" s="93">
        <v>8</v>
      </c>
      <c r="B63" s="92" t="s">
        <v>395</v>
      </c>
      <c r="C63" s="90"/>
      <c r="D63" s="90"/>
      <c r="E63" s="90"/>
      <c r="F63" s="90"/>
      <c r="G63" s="90"/>
      <c r="H63" s="90"/>
      <c r="I63" s="90"/>
      <c r="J63" s="89" t="s">
        <v>345</v>
      </c>
      <c r="K63" s="90"/>
      <c r="L63" s="90"/>
    </row>
    <row r="64" spans="1:12">
      <c r="A64" s="93">
        <v>8</v>
      </c>
      <c r="B64" s="92" t="s">
        <v>225</v>
      </c>
      <c r="C64" s="90"/>
      <c r="D64" s="90"/>
      <c r="E64" s="90"/>
      <c r="F64" s="90"/>
      <c r="G64" s="90"/>
      <c r="H64" s="90"/>
      <c r="I64" s="90"/>
      <c r="J64" s="89" t="s">
        <v>345</v>
      </c>
      <c r="K64" s="90"/>
      <c r="L64" s="90"/>
    </row>
    <row r="65" spans="1:12">
      <c r="A65" s="93">
        <v>8</v>
      </c>
      <c r="B65" s="92" t="s">
        <v>236</v>
      </c>
      <c r="C65" s="90"/>
      <c r="D65" s="90"/>
      <c r="E65" s="90"/>
      <c r="F65" s="90"/>
      <c r="G65" s="90"/>
      <c r="H65" s="90"/>
      <c r="I65" s="90"/>
      <c r="J65" s="89" t="s">
        <v>345</v>
      </c>
      <c r="K65" s="90"/>
      <c r="L65" s="90"/>
    </row>
    <row r="66" spans="1:12" ht="30">
      <c r="A66" s="93">
        <v>8</v>
      </c>
      <c r="B66" s="92" t="s">
        <v>230</v>
      </c>
      <c r="C66" s="90"/>
      <c r="D66" s="90"/>
      <c r="E66" s="89" t="s">
        <v>345</v>
      </c>
      <c r="F66" s="90"/>
      <c r="G66" s="89" t="s">
        <v>345</v>
      </c>
      <c r="H66" s="90"/>
      <c r="I66" s="89"/>
      <c r="J66" s="89" t="s">
        <v>345</v>
      </c>
      <c r="K66" s="90"/>
      <c r="L66" s="89" t="s">
        <v>345</v>
      </c>
    </row>
    <row r="67" spans="1:12">
      <c r="A67" s="93">
        <v>8</v>
      </c>
      <c r="B67" s="92" t="s">
        <v>234</v>
      </c>
      <c r="C67" s="90"/>
      <c r="D67" s="90"/>
      <c r="E67" s="90"/>
      <c r="F67" s="90"/>
      <c r="G67" s="90"/>
      <c r="H67" s="90"/>
      <c r="I67" s="90"/>
      <c r="J67" s="89" t="s">
        <v>345</v>
      </c>
      <c r="K67" s="90"/>
      <c r="L67" s="90"/>
    </row>
    <row r="68" spans="1:12">
      <c r="A68" s="93">
        <v>8</v>
      </c>
      <c r="B68" s="92" t="s">
        <v>308</v>
      </c>
      <c r="C68" s="90"/>
      <c r="D68" s="90"/>
      <c r="E68" s="90"/>
      <c r="F68" s="90"/>
      <c r="G68" s="90"/>
      <c r="H68" s="90"/>
      <c r="I68" s="90"/>
      <c r="J68" s="89" t="s">
        <v>345</v>
      </c>
      <c r="K68" s="90"/>
      <c r="L68" s="90"/>
    </row>
    <row r="69" spans="1:12">
      <c r="A69" s="93">
        <v>9</v>
      </c>
      <c r="B69" s="92" t="s">
        <v>246</v>
      </c>
      <c r="C69" s="90"/>
      <c r="D69" s="90"/>
      <c r="E69" s="90"/>
      <c r="F69" s="90"/>
      <c r="G69" s="90"/>
      <c r="H69" s="90"/>
      <c r="I69" s="90"/>
      <c r="J69" s="90"/>
      <c r="K69" s="89" t="s">
        <v>345</v>
      </c>
      <c r="L69" s="90"/>
    </row>
    <row r="70" spans="1:12">
      <c r="A70" s="93">
        <v>9</v>
      </c>
      <c r="B70" s="92" t="s">
        <v>251</v>
      </c>
      <c r="C70" s="90"/>
      <c r="D70" s="90"/>
      <c r="E70" s="90"/>
      <c r="F70" s="90"/>
      <c r="G70" s="90"/>
      <c r="H70" s="90"/>
      <c r="I70" s="90"/>
      <c r="J70" s="90"/>
      <c r="K70" s="89" t="s">
        <v>345</v>
      </c>
      <c r="L70" s="90"/>
    </row>
    <row r="71" spans="1:12">
      <c r="A71" s="93">
        <v>9</v>
      </c>
      <c r="B71" s="92" t="s">
        <v>256</v>
      </c>
      <c r="C71" s="90"/>
      <c r="D71" s="90"/>
      <c r="E71" s="90"/>
      <c r="F71" s="90"/>
      <c r="G71" s="90"/>
      <c r="H71" s="90"/>
      <c r="I71" s="90"/>
      <c r="J71" s="90"/>
      <c r="K71" s="89" t="s">
        <v>345</v>
      </c>
      <c r="L71" s="90"/>
    </row>
    <row r="72" spans="1:12">
      <c r="A72" s="93">
        <v>9</v>
      </c>
      <c r="B72" s="92" t="s">
        <v>253</v>
      </c>
      <c r="C72" s="90"/>
      <c r="D72" s="90"/>
      <c r="E72" s="90"/>
      <c r="F72" s="90"/>
      <c r="G72" s="90"/>
      <c r="H72" s="90"/>
      <c r="I72" s="90"/>
      <c r="J72" s="90"/>
      <c r="K72" s="89" t="s">
        <v>345</v>
      </c>
      <c r="L72" s="90"/>
    </row>
    <row r="73" spans="1:12">
      <c r="A73" s="93">
        <v>9</v>
      </c>
      <c r="B73" s="92" t="s">
        <v>254</v>
      </c>
      <c r="C73" s="90"/>
      <c r="D73" s="90"/>
      <c r="E73" s="90"/>
      <c r="F73" s="90"/>
      <c r="G73" s="90"/>
      <c r="H73" s="90"/>
      <c r="I73" s="90"/>
      <c r="J73" s="90"/>
      <c r="K73" s="89" t="s">
        <v>345</v>
      </c>
      <c r="L73" s="90"/>
    </row>
    <row r="74" spans="1:12">
      <c r="A74" s="93">
        <v>9</v>
      </c>
      <c r="B74" s="92" t="s">
        <v>249</v>
      </c>
      <c r="C74" s="90"/>
      <c r="D74" s="90"/>
      <c r="E74" s="90"/>
      <c r="F74" s="90"/>
      <c r="G74" s="90"/>
      <c r="H74" s="90"/>
      <c r="I74" s="90"/>
      <c r="J74" s="90"/>
      <c r="K74" s="89" t="s">
        <v>345</v>
      </c>
      <c r="L74" s="90"/>
    </row>
    <row r="75" spans="1:12">
      <c r="A75" s="93">
        <v>9</v>
      </c>
      <c r="B75" s="92" t="s">
        <v>257</v>
      </c>
      <c r="C75" s="90"/>
      <c r="D75" s="90"/>
      <c r="E75" s="90"/>
      <c r="F75" s="90"/>
      <c r="G75" s="90"/>
      <c r="H75" s="90"/>
      <c r="I75" s="90"/>
      <c r="J75" s="90"/>
      <c r="K75" s="89" t="s">
        <v>345</v>
      </c>
      <c r="L75" s="90"/>
    </row>
    <row r="76" spans="1:12">
      <c r="A76" s="93">
        <v>9</v>
      </c>
      <c r="B76" s="92" t="s">
        <v>255</v>
      </c>
      <c r="C76" s="90"/>
      <c r="D76" s="90"/>
      <c r="E76" s="90"/>
      <c r="F76" s="90"/>
      <c r="G76" s="90"/>
      <c r="H76" s="90"/>
      <c r="I76" s="90"/>
      <c r="J76" s="90"/>
      <c r="K76" s="89" t="s">
        <v>345</v>
      </c>
      <c r="L76" s="90"/>
    </row>
    <row r="77" spans="1:12">
      <c r="A77" s="93">
        <v>10</v>
      </c>
      <c r="B77" s="92" t="s">
        <v>299</v>
      </c>
      <c r="C77" s="90"/>
      <c r="D77" s="90"/>
      <c r="E77" s="90"/>
      <c r="F77" s="90"/>
      <c r="G77" s="90"/>
      <c r="H77" s="90"/>
      <c r="I77" s="90"/>
      <c r="J77" s="90"/>
      <c r="K77" s="90"/>
      <c r="L77" s="89" t="s">
        <v>345</v>
      </c>
    </row>
    <row r="78" spans="1:12">
      <c r="A78" s="93">
        <v>10</v>
      </c>
      <c r="B78" s="92" t="s">
        <v>287</v>
      </c>
      <c r="C78" s="90"/>
      <c r="D78" s="90"/>
      <c r="E78" s="90"/>
      <c r="F78" s="90"/>
      <c r="G78" s="90"/>
      <c r="H78" s="90"/>
      <c r="I78" s="90"/>
      <c r="J78" s="90"/>
      <c r="K78" s="90"/>
      <c r="L78" s="89" t="s">
        <v>345</v>
      </c>
    </row>
    <row r="79" spans="1:12" ht="30">
      <c r="A79" s="93">
        <v>10</v>
      </c>
      <c r="B79" s="92" t="s">
        <v>288</v>
      </c>
      <c r="C79" s="90"/>
      <c r="D79" s="90"/>
      <c r="E79" s="90"/>
      <c r="F79" s="90"/>
      <c r="G79" s="90"/>
      <c r="H79" s="90"/>
      <c r="I79" s="90"/>
      <c r="J79" s="90"/>
      <c r="K79" s="90"/>
      <c r="L79" s="89" t="s">
        <v>345</v>
      </c>
    </row>
    <row r="80" spans="1:12">
      <c r="A80" s="93">
        <v>10</v>
      </c>
      <c r="B80" s="92" t="s">
        <v>303</v>
      </c>
      <c r="C80" s="90"/>
      <c r="D80" s="90"/>
      <c r="E80" s="90"/>
      <c r="F80" s="90"/>
      <c r="G80" s="90"/>
      <c r="H80" s="90"/>
      <c r="I80" s="90"/>
      <c r="J80" s="90"/>
      <c r="K80" s="90"/>
      <c r="L80" s="89" t="s">
        <v>345</v>
      </c>
    </row>
    <row r="81" spans="1:12">
      <c r="A81" s="93">
        <v>10</v>
      </c>
      <c r="B81" s="92" t="s">
        <v>296</v>
      </c>
      <c r="C81" s="90"/>
      <c r="D81" s="90"/>
      <c r="E81" s="90"/>
      <c r="F81" s="90"/>
      <c r="G81" s="90"/>
      <c r="H81" s="90"/>
      <c r="I81" s="90"/>
      <c r="J81" s="90"/>
      <c r="K81" s="90"/>
      <c r="L81" s="89" t="s">
        <v>345</v>
      </c>
    </row>
    <row r="82" spans="1:12">
      <c r="A82" s="93">
        <v>10</v>
      </c>
      <c r="B82" s="92" t="s">
        <v>285</v>
      </c>
      <c r="C82" s="90"/>
      <c r="D82" s="90"/>
      <c r="E82" s="90"/>
      <c r="F82" s="90"/>
      <c r="G82" s="90"/>
      <c r="H82" s="90"/>
      <c r="I82" s="90"/>
      <c r="J82" s="90"/>
      <c r="K82" s="90"/>
      <c r="L82" s="89" t="s">
        <v>345</v>
      </c>
    </row>
    <row r="83" spans="1:12">
      <c r="A83" s="93">
        <v>10</v>
      </c>
      <c r="B83" s="92" t="s">
        <v>300</v>
      </c>
      <c r="C83" s="90"/>
      <c r="D83" s="90"/>
      <c r="E83" s="90"/>
      <c r="F83" s="90"/>
      <c r="G83" s="90"/>
      <c r="H83" s="90"/>
      <c r="I83" s="90"/>
      <c r="J83" s="90"/>
      <c r="K83" s="90"/>
      <c r="L83" s="89" t="s">
        <v>345</v>
      </c>
    </row>
    <row r="84" spans="1:12">
      <c r="A84" s="93">
        <v>10</v>
      </c>
      <c r="B84" s="92" t="s">
        <v>297</v>
      </c>
      <c r="C84" s="90"/>
      <c r="D84" s="90"/>
      <c r="E84" s="90"/>
      <c r="F84" s="90"/>
      <c r="G84" s="90"/>
      <c r="H84" s="90"/>
      <c r="I84" s="90"/>
      <c r="J84" s="90"/>
      <c r="K84" s="90"/>
      <c r="L84" s="89" t="s">
        <v>345</v>
      </c>
    </row>
  </sheetData>
  <sortState ref="A8:AMH83">
    <sortCondition ref="A8:A83"/>
  </sortState>
  <mergeCells count="8">
    <mergeCell ref="A6:A7"/>
    <mergeCell ref="B6:B7"/>
    <mergeCell ref="C6:C7"/>
    <mergeCell ref="B1:L1"/>
    <mergeCell ref="B2:C2"/>
    <mergeCell ref="B3:D3"/>
    <mergeCell ref="B4:B5"/>
    <mergeCell ref="C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F9" sqref="F9"/>
    </sheetView>
  </sheetViews>
  <sheetFormatPr defaultColWidth="12.5" defaultRowHeight="10.5"/>
  <cols>
    <col min="2" max="2" width="13.5" customWidth="1"/>
    <col min="14" max="14" width="13.5" customWidth="1"/>
  </cols>
  <sheetData>
    <row r="1" spans="1:15" s="96" customFormat="1" ht="15.75">
      <c r="A1" s="94"/>
      <c r="B1" s="94"/>
      <c r="C1" s="94"/>
      <c r="D1" s="94"/>
      <c r="E1" s="94"/>
      <c r="F1" s="94"/>
      <c r="G1" s="94"/>
      <c r="H1" s="94"/>
      <c r="I1" s="94"/>
      <c r="J1" s="94"/>
      <c r="K1" s="262" t="s">
        <v>346</v>
      </c>
      <c r="L1" s="262"/>
      <c r="M1" s="262"/>
      <c r="N1" s="262"/>
      <c r="O1" s="95"/>
    </row>
    <row r="2" spans="1:15" s="96" customFormat="1" ht="15.75">
      <c r="A2" s="263" t="s">
        <v>347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5" s="96" customFormat="1" ht="15">
      <c r="A3" s="264"/>
      <c r="B3" s="26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5" s="96" customFormat="1" ht="15">
      <c r="A4" s="265" t="s">
        <v>348</v>
      </c>
      <c r="B4" s="265"/>
      <c r="C4" s="266" t="s">
        <v>2</v>
      </c>
      <c r="D4" s="266"/>
      <c r="E4" s="266"/>
      <c r="F4" s="266" t="s">
        <v>349</v>
      </c>
      <c r="G4" s="266" t="s">
        <v>350</v>
      </c>
      <c r="H4" s="266"/>
      <c r="I4" s="266"/>
      <c r="J4" s="266"/>
      <c r="K4" s="266" t="s">
        <v>351</v>
      </c>
      <c r="L4" s="266"/>
      <c r="M4" s="266"/>
      <c r="N4" s="266"/>
    </row>
    <row r="5" spans="1:15" s="96" customFormat="1" ht="15">
      <c r="A5" s="265"/>
      <c r="B5" s="265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5" s="96" customFormat="1" ht="16.5">
      <c r="A6" s="265"/>
      <c r="B6" s="265"/>
      <c r="C6" s="97" t="s">
        <v>352</v>
      </c>
      <c r="D6" s="97" t="s">
        <v>353</v>
      </c>
      <c r="E6" s="97" t="s">
        <v>354</v>
      </c>
      <c r="F6" s="266"/>
      <c r="G6" s="97" t="s">
        <v>355</v>
      </c>
      <c r="H6" s="97" t="s">
        <v>356</v>
      </c>
      <c r="I6" s="97" t="s">
        <v>357</v>
      </c>
      <c r="J6" s="97" t="s">
        <v>358</v>
      </c>
      <c r="K6" s="97" t="s">
        <v>359</v>
      </c>
      <c r="L6" s="97" t="s">
        <v>360</v>
      </c>
      <c r="M6" s="97" t="s">
        <v>361</v>
      </c>
      <c r="N6" s="97" t="s">
        <v>362</v>
      </c>
    </row>
    <row r="7" spans="1:15" s="100" customFormat="1" ht="15">
      <c r="A7" s="259" t="s">
        <v>363</v>
      </c>
      <c r="B7" s="259"/>
      <c r="C7" s="98">
        <v>0.4</v>
      </c>
      <c r="D7" s="98">
        <v>0.4</v>
      </c>
      <c r="E7" s="98">
        <v>9.8000000000000007</v>
      </c>
      <c r="F7" s="99">
        <v>44.4</v>
      </c>
      <c r="G7" s="97">
        <v>0.03</v>
      </c>
      <c r="H7" s="97">
        <v>10</v>
      </c>
      <c r="I7" s="97">
        <v>0</v>
      </c>
      <c r="J7" s="97">
        <v>0.2</v>
      </c>
      <c r="K7" s="97">
        <v>16</v>
      </c>
      <c r="L7" s="97">
        <v>11</v>
      </c>
      <c r="M7" s="97">
        <v>9</v>
      </c>
      <c r="N7" s="97">
        <v>2.2000000000000002</v>
      </c>
    </row>
    <row r="8" spans="1:15" s="96" customFormat="1" ht="15">
      <c r="A8" s="261" t="s">
        <v>364</v>
      </c>
      <c r="B8" s="261"/>
      <c r="C8" s="98">
        <v>0.4</v>
      </c>
      <c r="D8" s="98">
        <v>0.31</v>
      </c>
      <c r="E8" s="98">
        <v>10.31</v>
      </c>
      <c r="F8" s="101">
        <v>45.5</v>
      </c>
      <c r="G8" s="97">
        <v>0.02</v>
      </c>
      <c r="H8" s="97">
        <v>5</v>
      </c>
      <c r="I8" s="97">
        <v>0</v>
      </c>
      <c r="J8" s="97">
        <v>0.4</v>
      </c>
      <c r="K8" s="97">
        <v>19</v>
      </c>
      <c r="L8" s="97">
        <v>16</v>
      </c>
      <c r="M8" s="97">
        <v>12</v>
      </c>
      <c r="N8" s="97">
        <v>2.2999999999999998</v>
      </c>
    </row>
    <row r="9" spans="1:15" s="96" customFormat="1" ht="15">
      <c r="A9" s="261" t="s">
        <v>365</v>
      </c>
      <c r="B9" s="261"/>
      <c r="C9" s="97">
        <v>0.9</v>
      </c>
      <c r="D9" s="97">
        <v>0.2</v>
      </c>
      <c r="E9" s="97">
        <v>8.1</v>
      </c>
      <c r="F9" s="102">
        <v>43</v>
      </c>
      <c r="G9" s="97">
        <v>0.04</v>
      </c>
      <c r="H9" s="97">
        <v>60</v>
      </c>
      <c r="I9" s="97">
        <v>0</v>
      </c>
      <c r="J9" s="97">
        <v>0.2</v>
      </c>
      <c r="K9" s="97">
        <v>34</v>
      </c>
      <c r="L9" s="97">
        <v>23</v>
      </c>
      <c r="M9" s="97">
        <v>13</v>
      </c>
      <c r="N9" s="97">
        <v>0.3</v>
      </c>
    </row>
    <row r="10" spans="1:15" s="96" customFormat="1" ht="15">
      <c r="A10" s="261" t="s">
        <v>366</v>
      </c>
      <c r="B10" s="261"/>
      <c r="C10" s="97">
        <v>0.8</v>
      </c>
      <c r="D10" s="97">
        <v>0.2</v>
      </c>
      <c r="E10" s="97">
        <v>7.5</v>
      </c>
      <c r="F10" s="102">
        <v>38</v>
      </c>
      <c r="G10" s="97">
        <v>0.06</v>
      </c>
      <c r="H10" s="97">
        <v>38</v>
      </c>
      <c r="I10" s="97">
        <v>0</v>
      </c>
      <c r="J10" s="97">
        <v>0.2</v>
      </c>
      <c r="K10" s="97">
        <v>35</v>
      </c>
      <c r="L10" s="97">
        <v>17</v>
      </c>
      <c r="M10" s="97">
        <v>11</v>
      </c>
      <c r="N10" s="97">
        <v>0.1</v>
      </c>
    </row>
    <row r="11" spans="1:15" s="96" customFormat="1" ht="15">
      <c r="A11" s="261" t="s">
        <v>367</v>
      </c>
      <c r="B11" s="261"/>
      <c r="C11" s="97">
        <v>1.5</v>
      </c>
      <c r="D11" s="97">
        <v>0.5</v>
      </c>
      <c r="E11" s="97">
        <v>21</v>
      </c>
      <c r="F11" s="102">
        <v>96</v>
      </c>
      <c r="G11" s="97">
        <v>0.04</v>
      </c>
      <c r="H11" s="97">
        <v>10</v>
      </c>
      <c r="I11" s="97">
        <v>0</v>
      </c>
      <c r="J11" s="97">
        <v>0.4</v>
      </c>
      <c r="K11" s="97">
        <v>8</v>
      </c>
      <c r="L11" s="97">
        <v>28</v>
      </c>
      <c r="M11" s="97">
        <v>42</v>
      </c>
      <c r="N11" s="97">
        <v>0.6</v>
      </c>
    </row>
    <row r="12" spans="1:15" s="96" customFormat="1" ht="15">
      <c r="A12" s="261" t="s">
        <v>368</v>
      </c>
      <c r="B12" s="261"/>
      <c r="C12" s="97">
        <v>0.8</v>
      </c>
      <c r="D12" s="97">
        <v>0.3</v>
      </c>
      <c r="E12" s="97">
        <v>9.6</v>
      </c>
      <c r="F12" s="102">
        <v>49</v>
      </c>
      <c r="G12" s="97">
        <v>0.06</v>
      </c>
      <c r="H12" s="97">
        <v>10</v>
      </c>
      <c r="I12" s="97">
        <v>0</v>
      </c>
      <c r="J12" s="97">
        <v>0.6</v>
      </c>
      <c r="K12" s="97">
        <v>20</v>
      </c>
      <c r="L12" s="97">
        <v>20</v>
      </c>
      <c r="M12" s="97">
        <v>9</v>
      </c>
      <c r="N12" s="97">
        <v>0.5</v>
      </c>
    </row>
    <row r="13" spans="1:15" s="94" customFormat="1" ht="15">
      <c r="A13" s="260" t="s">
        <v>369</v>
      </c>
      <c r="B13" s="260"/>
      <c r="C13" s="97">
        <v>0.6</v>
      </c>
      <c r="D13" s="97">
        <v>0.6</v>
      </c>
      <c r="E13" s="97">
        <v>15.4</v>
      </c>
      <c r="F13" s="102">
        <v>72</v>
      </c>
      <c r="G13" s="97">
        <v>0.05</v>
      </c>
      <c r="H13" s="97">
        <v>6</v>
      </c>
      <c r="I13" s="97">
        <v>0</v>
      </c>
      <c r="J13" s="97">
        <v>0.4</v>
      </c>
      <c r="K13" s="97">
        <v>30</v>
      </c>
      <c r="L13" s="97">
        <v>22</v>
      </c>
      <c r="M13" s="97">
        <v>17</v>
      </c>
      <c r="N13" s="97">
        <v>0.6</v>
      </c>
    </row>
    <row r="14" spans="1:15" s="94" customFormat="1" ht="15">
      <c r="A14" s="260" t="s">
        <v>370</v>
      </c>
      <c r="B14" s="260"/>
      <c r="C14" s="97">
        <v>0.8</v>
      </c>
      <c r="D14" s="97">
        <v>0.4</v>
      </c>
      <c r="E14" s="97">
        <v>7.5</v>
      </c>
      <c r="F14" s="102">
        <v>41</v>
      </c>
      <c r="G14" s="97">
        <v>0.03</v>
      </c>
      <c r="H14" s="97">
        <v>60</v>
      </c>
      <c r="I14" s="97">
        <v>0</v>
      </c>
      <c r="J14" s="97">
        <v>0.5</v>
      </c>
      <c r="K14" s="97">
        <v>40</v>
      </c>
      <c r="L14" s="97">
        <v>23</v>
      </c>
      <c r="M14" s="97">
        <v>18</v>
      </c>
      <c r="N14" s="97">
        <v>1.2</v>
      </c>
    </row>
    <row r="15" spans="1:15" s="96" customFormat="1" ht="15">
      <c r="A15" s="259" t="s">
        <v>371</v>
      </c>
      <c r="B15" s="259"/>
      <c r="C15" s="97">
        <v>0.8</v>
      </c>
      <c r="D15" s="97">
        <v>0.2</v>
      </c>
      <c r="E15" s="97">
        <v>10.6</v>
      </c>
      <c r="F15" s="102">
        <v>52</v>
      </c>
      <c r="G15" s="97">
        <v>0.03</v>
      </c>
      <c r="H15" s="97">
        <v>15</v>
      </c>
      <c r="I15" s="97">
        <v>0</v>
      </c>
      <c r="J15" s="97">
        <v>0.3</v>
      </c>
      <c r="K15" s="97">
        <v>37</v>
      </c>
      <c r="L15" s="97">
        <v>30</v>
      </c>
      <c r="M15" s="97">
        <v>26</v>
      </c>
      <c r="N15" s="97">
        <v>0.5</v>
      </c>
    </row>
    <row r="16" spans="1:15" s="100" customFormat="1" ht="15">
      <c r="A16" s="259" t="s">
        <v>372</v>
      </c>
      <c r="B16" s="259"/>
      <c r="C16" s="97">
        <v>1.1000000000000001</v>
      </c>
      <c r="D16" s="97">
        <v>0.4</v>
      </c>
      <c r="E16" s="97">
        <v>10.6</v>
      </c>
      <c r="F16" s="102">
        <v>52</v>
      </c>
      <c r="G16" s="97">
        <v>0.01</v>
      </c>
      <c r="H16" s="97">
        <v>15</v>
      </c>
      <c r="I16" s="97">
        <v>0</v>
      </c>
      <c r="J16" s="97">
        <v>0.3</v>
      </c>
      <c r="K16" s="97">
        <v>33</v>
      </c>
      <c r="L16" s="97">
        <v>28</v>
      </c>
      <c r="M16" s="97">
        <v>24</v>
      </c>
      <c r="N16" s="97">
        <v>1.8</v>
      </c>
    </row>
    <row r="17" spans="1:14" s="94" customFormat="1" ht="15">
      <c r="A17" s="260" t="s">
        <v>373</v>
      </c>
      <c r="B17" s="260"/>
      <c r="C17" s="97">
        <v>0.2</v>
      </c>
      <c r="D17" s="97">
        <v>0.1</v>
      </c>
      <c r="E17" s="97">
        <v>7.9</v>
      </c>
      <c r="F17" s="102">
        <v>34</v>
      </c>
      <c r="G17" s="97">
        <v>0.02</v>
      </c>
      <c r="H17" s="97">
        <v>13</v>
      </c>
      <c r="I17" s="97">
        <v>0</v>
      </c>
      <c r="J17" s="97">
        <v>0.3</v>
      </c>
      <c r="K17" s="97">
        <v>27</v>
      </c>
      <c r="L17" s="97">
        <v>25</v>
      </c>
      <c r="M17" s="97">
        <v>21</v>
      </c>
      <c r="N17" s="97">
        <v>1.9</v>
      </c>
    </row>
    <row r="18" spans="1:14" s="96" customFormat="1" ht="15">
      <c r="A18" s="259" t="s">
        <v>374</v>
      </c>
      <c r="B18" s="259"/>
      <c r="C18" s="97">
        <v>0.9</v>
      </c>
      <c r="D18" s="97">
        <v>0.1</v>
      </c>
      <c r="E18" s="97">
        <v>9</v>
      </c>
      <c r="F18" s="102">
        <v>44</v>
      </c>
      <c r="G18" s="97">
        <v>0.03</v>
      </c>
      <c r="H18" s="97">
        <v>10</v>
      </c>
      <c r="I18" s="97">
        <v>0</v>
      </c>
      <c r="J18" s="97">
        <v>1.1000000000000001</v>
      </c>
      <c r="K18" s="97">
        <v>28</v>
      </c>
      <c r="L18" s="97">
        <v>26</v>
      </c>
      <c r="M18" s="97">
        <v>8</v>
      </c>
      <c r="N18" s="97">
        <v>0.7</v>
      </c>
    </row>
    <row r="19" spans="1:14" s="96" customFormat="1" ht="15">
      <c r="A19" s="259" t="s">
        <v>375</v>
      </c>
      <c r="B19" s="259"/>
      <c r="C19" s="97">
        <v>0.9</v>
      </c>
      <c r="D19" s="97">
        <v>0.1</v>
      </c>
      <c r="E19" s="97">
        <v>9.5</v>
      </c>
      <c r="F19" s="102">
        <v>45</v>
      </c>
      <c r="G19" s="97">
        <v>0.04</v>
      </c>
      <c r="H19" s="97">
        <v>10</v>
      </c>
      <c r="I19" s="97">
        <v>0</v>
      </c>
      <c r="J19" s="97">
        <v>1.1000000000000001</v>
      </c>
      <c r="K19" s="97">
        <v>20</v>
      </c>
      <c r="L19" s="97">
        <v>34</v>
      </c>
      <c r="M19" s="97">
        <v>16</v>
      </c>
      <c r="N19" s="97">
        <v>0.6</v>
      </c>
    </row>
  </sheetData>
  <mergeCells count="21">
    <mergeCell ref="A12:B12"/>
    <mergeCell ref="K1:N1"/>
    <mergeCell ref="A2:N2"/>
    <mergeCell ref="A3:B3"/>
    <mergeCell ref="A4:B6"/>
    <mergeCell ref="C4:E5"/>
    <mergeCell ref="F4:F6"/>
    <mergeCell ref="G4:J5"/>
    <mergeCell ref="K4:N5"/>
    <mergeCell ref="A7:B7"/>
    <mergeCell ref="A8:B8"/>
    <mergeCell ref="A9:B9"/>
    <mergeCell ref="A10:B10"/>
    <mergeCell ref="A11:B11"/>
    <mergeCell ref="A19:B19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ЦМ 1-4</vt:lpstr>
      <vt:lpstr>ЦМ ПО САНПИН</vt:lpstr>
      <vt:lpstr>ЗАВТРАКИ</vt:lpstr>
      <vt:lpstr>ОБЕДЫ</vt:lpstr>
      <vt:lpstr>ПОЛДНИКИ</vt:lpstr>
      <vt:lpstr>ИТОГО</vt:lpstr>
      <vt:lpstr>ТАБЛИЦА ПОВТОРОВ</vt:lpstr>
      <vt:lpstr>ПРИЛОЖЕНИЕ ПО ЗАМЕНЕ ФРУКТОВ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Buh17</cp:lastModifiedBy>
  <cp:lastPrinted>2025-03-25T07:22:06Z</cp:lastPrinted>
  <dcterms:created xsi:type="dcterms:W3CDTF">2024-10-09T15:07:11Z</dcterms:created>
  <dcterms:modified xsi:type="dcterms:W3CDTF">2025-03-25T07:22:29Z</dcterms:modified>
</cp:coreProperties>
</file>